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thermomega-my.sharepoint.us/personal/rnegovan_thermomegatech_com/Documents/Desktop/"/>
    </mc:Choice>
  </mc:AlternateContent>
  <xr:revisionPtr revIDLastSave="0" documentId="8_{DE22C518-0D59-42DD-893B-04D9BFE5474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4240" windowHeight="13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4" i="5" l="1"/>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X14" i="5" s="1"/>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V92" i="5"/>
  <c r="E92" i="5"/>
  <c r="X92" i="5" s="1"/>
  <c r="V93" i="5"/>
  <c r="E93" i="5"/>
  <c r="X93" i="5" s="1"/>
  <c r="V94" i="5"/>
  <c r="E94" i="5"/>
  <c r="X94" i="5" s="1"/>
  <c r="V95" i="5"/>
  <c r="E95" i="5"/>
  <c r="V96" i="5"/>
  <c r="E96" i="5"/>
  <c r="X96" i="5" s="1"/>
  <c r="V97" i="5"/>
  <c r="E97" i="5"/>
  <c r="X97" i="5" s="1"/>
  <c r="V98" i="5"/>
  <c r="E98" i="5"/>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V159" i="5"/>
  <c r="E159" i="5"/>
  <c r="V160" i="5"/>
  <c r="E160" i="5"/>
  <c r="V161" i="5"/>
  <c r="E161" i="5"/>
  <c r="X161" i="5" s="1"/>
  <c r="V162" i="5"/>
  <c r="E162" i="5"/>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X184" i="5" s="1"/>
  <c r="V185" i="5"/>
  <c r="E185" i="5"/>
  <c r="X185" i="5" s="1"/>
  <c r="V186" i="5"/>
  <c r="E186" i="5"/>
  <c r="V187" i="5"/>
  <c r="E187" i="5"/>
  <c r="X187" i="5" s="1"/>
  <c r="V188" i="5"/>
  <c r="E188" i="5"/>
  <c r="V189" i="5"/>
  <c r="E189" i="5"/>
  <c r="X189" i="5" s="1"/>
  <c r="V190" i="5"/>
  <c r="E190" i="5"/>
  <c r="V191" i="5"/>
  <c r="E191" i="5"/>
  <c r="V192" i="5"/>
  <c r="E192" i="5"/>
  <c r="X192" i="5" s="1"/>
  <c r="V193" i="5"/>
  <c r="E193" i="5"/>
  <c r="X193" i="5" s="1"/>
  <c r="V194" i="5"/>
  <c r="E194" i="5"/>
  <c r="V195" i="5"/>
  <c r="E195" i="5"/>
  <c r="X195" i="5" s="1"/>
  <c r="V196" i="5"/>
  <c r="E196" i="5"/>
  <c r="V197" i="5"/>
  <c r="E197" i="5"/>
  <c r="X197" i="5" s="1"/>
  <c r="V198" i="5"/>
  <c r="E198" i="5"/>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V217" i="5"/>
  <c r="E217" i="5"/>
  <c r="X217" i="5" s="1"/>
  <c r="V218" i="5"/>
  <c r="E218" i="5"/>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V236" i="5"/>
  <c r="E236" i="5"/>
  <c r="V237" i="5"/>
  <c r="E237" i="5"/>
  <c r="X237" i="5" s="1"/>
  <c r="V238" i="5"/>
  <c r="E238" i="5"/>
  <c r="X238" i="5" s="1"/>
  <c r="V239" i="5"/>
  <c r="E239" i="5"/>
  <c r="V240" i="5"/>
  <c r="E240" i="5"/>
  <c r="X240" i="5" s="1"/>
  <c r="V241" i="5"/>
  <c r="E241" i="5"/>
  <c r="X241" i="5" s="1"/>
  <c r="V242" i="5"/>
  <c r="E242" i="5"/>
  <c r="X242" i="5" s="1"/>
  <c r="V243" i="5"/>
  <c r="E243" i="5"/>
  <c r="V244" i="5"/>
  <c r="E244" i="5"/>
  <c r="V245" i="5"/>
  <c r="E245" i="5"/>
  <c r="X245" i="5" s="1"/>
  <c r="V246" i="5"/>
  <c r="E246" i="5"/>
  <c r="V247" i="5"/>
  <c r="E247" i="5"/>
  <c r="V248" i="5"/>
  <c r="E248" i="5"/>
  <c r="X248" i="5" s="1"/>
  <c r="V249" i="5"/>
  <c r="E249" i="5"/>
  <c r="X249" i="5" s="1"/>
  <c r="V250" i="5"/>
  <c r="E250" i="5"/>
  <c r="X250" i="5" s="1"/>
  <c r="V251" i="5"/>
  <c r="E251" i="5"/>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V280" i="5"/>
  <c r="E280" i="5"/>
  <c r="X280" i="5" s="1"/>
  <c r="V281" i="5"/>
  <c r="E281" i="5"/>
  <c r="X281" i="5" s="1"/>
  <c r="V282" i="5"/>
  <c r="E282" i="5"/>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V307" i="5"/>
  <c r="E307" i="5"/>
  <c r="V308" i="5"/>
  <c r="E308" i="5"/>
  <c r="X308" i="5" s="1"/>
  <c r="V309" i="5"/>
  <c r="E309" i="5"/>
  <c r="X309" i="5" s="1"/>
  <c r="V310" i="5"/>
  <c r="E310" i="5"/>
  <c r="X310" i="5" s="1"/>
  <c r="V311" i="5"/>
  <c r="E311" i="5"/>
  <c r="X311" i="5" s="1"/>
  <c r="V312" i="5"/>
  <c r="E312" i="5"/>
  <c r="X312" i="5" s="1"/>
  <c r="V313" i="5"/>
  <c r="E313" i="5"/>
  <c r="X313" i="5" s="1"/>
  <c r="V314" i="5"/>
  <c r="E314" i="5"/>
  <c r="V315" i="5"/>
  <c r="E315" i="5"/>
  <c r="V316" i="5"/>
  <c r="E316" i="5"/>
  <c r="V317" i="5"/>
  <c r="E317" i="5"/>
  <c r="X317" i="5" s="1"/>
  <c r="V318" i="5"/>
  <c r="E318" i="5"/>
  <c r="X318" i="5" s="1"/>
  <c r="V319" i="5"/>
  <c r="E319" i="5"/>
  <c r="V320" i="5"/>
  <c r="E320" i="5"/>
  <c r="X320" i="5" s="1"/>
  <c r="V321" i="5"/>
  <c r="E321" i="5"/>
  <c r="X321" i="5" s="1"/>
  <c r="V322" i="5"/>
  <c r="E322" i="5"/>
  <c r="V323" i="5"/>
  <c r="E323" i="5"/>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V359" i="5"/>
  <c r="E359" i="5"/>
  <c r="V360" i="5"/>
  <c r="E360" i="5"/>
  <c r="X360" i="5" s="1"/>
  <c r="V361" i="5"/>
  <c r="E361" i="5"/>
  <c r="X361" i="5" s="1"/>
  <c r="V362" i="5"/>
  <c r="E362" i="5"/>
  <c r="X362" i="5" s="1"/>
  <c r="V363" i="5"/>
  <c r="E363" i="5"/>
  <c r="X363" i="5" s="1"/>
  <c r="V364" i="5"/>
  <c r="E364" i="5"/>
  <c r="X364" i="5" s="1"/>
  <c r="V365" i="5"/>
  <c r="E365" i="5"/>
  <c r="X365" i="5" s="1"/>
  <c r="V366" i="5"/>
  <c r="E366" i="5"/>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X459" i="5" s="1"/>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V587" i="5"/>
  <c r="E587" i="5"/>
  <c r="V588" i="5"/>
  <c r="E588" i="5"/>
  <c r="X588" i="5" s="1"/>
  <c r="V589" i="5"/>
  <c r="E589" i="5"/>
  <c r="X589" i="5" s="1"/>
  <c r="V590" i="5"/>
  <c r="E590" i="5"/>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V635" i="5"/>
  <c r="E635" i="5"/>
  <c r="X635" i="5" s="1"/>
  <c r="V636" i="5"/>
  <c r="E636" i="5"/>
  <c r="X636" i="5" s="1"/>
  <c r="V637" i="5"/>
  <c r="E637" i="5"/>
  <c r="X637" i="5" s="1"/>
  <c r="V638" i="5"/>
  <c r="E638" i="5"/>
  <c r="X638" i="5" s="1"/>
  <c r="V639" i="5"/>
  <c r="E639" i="5"/>
  <c r="V640" i="5"/>
  <c r="E640" i="5"/>
  <c r="X640" i="5" s="1"/>
  <c r="V641" i="5"/>
  <c r="E641" i="5"/>
  <c r="X641" i="5" s="1"/>
  <c r="V642" i="5"/>
  <c r="E642" i="5"/>
  <c r="V643" i="5"/>
  <c r="E643" i="5"/>
  <c r="X643" i="5" s="1"/>
  <c r="V644" i="5"/>
  <c r="E644" i="5"/>
  <c r="X644" i="5" s="1"/>
  <c r="V645" i="5"/>
  <c r="E645" i="5"/>
  <c r="X645" i="5" s="1"/>
  <c r="V646" i="5"/>
  <c r="E646" i="5"/>
  <c r="X646" i="5" s="1"/>
  <c r="V647" i="5"/>
  <c r="E647" i="5"/>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V859" i="5"/>
  <c r="E859" i="5"/>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V940" i="5"/>
  <c r="E940" i="5"/>
  <c r="X940" i="5" s="1"/>
  <c r="V941" i="5"/>
  <c r="E941" i="5"/>
  <c r="X941" i="5" s="1"/>
  <c r="V942" i="5"/>
  <c r="E942" i="5"/>
  <c r="V943" i="5"/>
  <c r="E943" i="5"/>
  <c r="X943" i="5" s="1"/>
  <c r="V944" i="5"/>
  <c r="E944" i="5"/>
  <c r="X944" i="5" s="1"/>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X1317" i="5" s="1"/>
  <c r="V1318" i="5"/>
  <c r="E1318" i="5"/>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X1409" i="5" s="1"/>
  <c r="V1410" i="5"/>
  <c r="E1410" i="5"/>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X1647" i="5" s="1"/>
  <c r="V1648" i="5"/>
  <c r="E1648" i="5"/>
  <c r="X1648" i="5" s="1"/>
  <c r="V1649" i="5"/>
  <c r="E1649" i="5"/>
  <c r="X1649" i="5" s="1"/>
  <c r="V1650" i="5"/>
  <c r="E1650" i="5"/>
  <c r="V1651" i="5"/>
  <c r="E1651" i="5"/>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V1859" i="5"/>
  <c r="E1859" i="5"/>
  <c r="V1860" i="5"/>
  <c r="E1860" i="5"/>
  <c r="V1861" i="5"/>
  <c r="E1861" i="5"/>
  <c r="X1861" i="5" s="1"/>
  <c r="V1862" i="5"/>
  <c r="E1862" i="5"/>
  <c r="V1863" i="5"/>
  <c r="E1863" i="5"/>
  <c r="X1863" i="5" s="1"/>
  <c r="V1864" i="5"/>
  <c r="E1864" i="5"/>
  <c r="X1864" i="5" s="1"/>
  <c r="V1865" i="5"/>
  <c r="E1865" i="5"/>
  <c r="X1865" i="5" s="1"/>
  <c r="V1866" i="5"/>
  <c r="E1866" i="5"/>
  <c r="V1867" i="5"/>
  <c r="E1867" i="5"/>
  <c r="X1867" i="5" s="1"/>
  <c r="V1868" i="5"/>
  <c r="E1868" i="5"/>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V2408" i="5"/>
  <c r="E2408" i="5"/>
  <c r="X2408" i="5" s="1"/>
  <c r="V2409" i="5"/>
  <c r="E2409" i="5"/>
  <c r="X2409" i="5" s="1"/>
  <c r="V2410" i="5"/>
  <c r="E2410" i="5"/>
  <c r="V2411" i="5"/>
  <c r="E2411" i="5"/>
  <c r="V2412" i="5"/>
  <c r="E2412" i="5"/>
  <c r="X2412" i="5" s="1"/>
  <c r="V2413" i="5"/>
  <c r="E2413" i="5"/>
  <c r="X2413" i="5" s="1"/>
  <c r="V2414" i="5"/>
  <c r="E2414" i="5"/>
  <c r="X2414" i="5" s="1"/>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V2425" i="5"/>
  <c r="E2425" i="5"/>
  <c r="X2425" i="5" s="1"/>
  <c r="V2426" i="5"/>
  <c r="E2426" i="5"/>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F22" i="6" s="1"/>
  <c r="B16" i="6"/>
  <c r="B15" i="6"/>
  <c r="F20" i="6" s="1"/>
  <c r="B14" i="6"/>
  <c r="G14" i="6"/>
  <c r="H14" i="6" s="1"/>
  <c r="H13" i="6"/>
  <c r="B12" i="6"/>
  <c r="G12" i="6" s="1"/>
  <c r="H12" i="6" s="1"/>
  <c r="D12" i="6" s="1"/>
  <c r="B11" i="6"/>
  <c r="G11" i="6" s="1"/>
  <c r="H11" i="6" s="1"/>
  <c r="D11" i="6" s="1"/>
  <c r="G9" i="6"/>
  <c r="H9" i="6" s="1"/>
  <c r="D9" i="6" s="1"/>
  <c r="B8" i="6"/>
  <c r="G8" i="6" s="1"/>
  <c r="H8" i="6" s="1"/>
  <c r="D8" i="6" s="1"/>
  <c r="B7" i="6"/>
  <c r="G7" i="6" s="1"/>
  <c r="H7" i="6" s="1"/>
  <c r="D7" i="6" s="1"/>
  <c r="B6" i="6"/>
  <c r="G6" i="6"/>
  <c r="B5"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B45" i="4" s="1"/>
  <c r="A30" i="6" s="1"/>
  <c r="P44" i="4"/>
  <c r="P43" i="4"/>
  <c r="Q43" i="4" s="1"/>
  <c r="P41" i="4"/>
  <c r="P40" i="4"/>
  <c r="P39" i="4"/>
  <c r="B39" i="4" s="1"/>
  <c r="A25" i="6" s="1"/>
  <c r="P38" i="4"/>
  <c r="P37" i="4"/>
  <c r="Q37" i="4" s="1"/>
  <c r="P35" i="4"/>
  <c r="P34" i="4"/>
  <c r="P33" i="4"/>
  <c r="P32" i="4"/>
  <c r="P31" i="4"/>
  <c r="Q31" i="4"/>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G16" i="6"/>
  <c r="H16" i="6" s="1"/>
  <c r="B19" i="6"/>
  <c r="B39" i="6" s="1"/>
  <c r="G39" i="6" s="1"/>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186" i="5"/>
  <c r="S598" i="5"/>
  <c r="X503" i="5"/>
  <c r="X323" i="5"/>
  <c r="X483" i="5"/>
  <c r="X146" i="5"/>
  <c r="X498" i="5"/>
  <c r="X482" i="5"/>
  <c r="X555" i="5"/>
  <c r="X535" i="5"/>
  <c r="X122" i="5"/>
  <c r="X546" i="5"/>
  <c r="S532" i="5"/>
  <c r="S356" i="5"/>
  <c r="X70" i="5"/>
  <c r="X98" i="5"/>
  <c r="X198" i="5"/>
  <c r="X174" i="5"/>
  <c r="S343" i="5"/>
  <c r="X158" i="5"/>
  <c r="X331" i="5"/>
  <c r="X246" i="5"/>
  <c r="X451" i="5"/>
  <c r="X282" i="5"/>
  <c r="X162" i="5"/>
  <c r="X142" i="5"/>
  <c r="X278" i="5"/>
  <c r="X218" i="5"/>
  <c r="X86" i="5"/>
  <c r="X315" i="5"/>
  <c r="S315" i="5"/>
  <c r="X22" i="5"/>
  <c r="X54" i="5"/>
  <c r="X50" i="5"/>
  <c r="S357" i="5"/>
  <c r="X130"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31" i="6"/>
  <c r="G31" i="6"/>
  <c r="H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X18" i="5"/>
  <c r="B40" i="6"/>
  <c r="G40" i="6"/>
  <c r="B50" i="6"/>
  <c r="G50" i="6" s="1"/>
  <c r="B25" i="6"/>
  <c r="G25" i="6" s="1"/>
  <c r="B35" i="6"/>
  <c r="G35" i="6" s="1"/>
  <c r="B49" i="6"/>
  <c r="G49" i="6" s="1"/>
  <c r="G19" i="6"/>
  <c r="H19" i="6" s="1"/>
  <c r="D19" i="6" s="1"/>
  <c r="F2426" i="5"/>
  <c r="X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c r="B36" i="6"/>
  <c r="G36" i="6" s="1"/>
  <c r="G20" i="6"/>
  <c r="B45" i="6"/>
  <c r="G45" i="6" s="1"/>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36" i="6"/>
  <c r="H36"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62" i="5"/>
  <c r="X346" i="5"/>
  <c r="X502" i="5"/>
  <c r="X611" i="5"/>
  <c r="S611" i="5"/>
  <c r="X220" i="5"/>
  <c r="X398" i="5"/>
  <c r="S601" i="5"/>
  <c r="X402" i="5"/>
  <c r="X466" i="5"/>
  <c r="X467" i="5"/>
  <c r="X427" i="5"/>
  <c r="X287" i="5"/>
  <c r="X407" i="5"/>
  <c r="X152" i="5"/>
  <c r="X375" i="5"/>
  <c r="X410" i="5"/>
  <c r="X518" i="5"/>
  <c r="X244" i="5"/>
  <c r="X378" i="5"/>
  <c r="X567" i="5"/>
  <c r="X151" i="5"/>
  <c r="X91" i="5"/>
  <c r="X103" i="5"/>
  <c r="X339" i="5"/>
  <c r="X454" i="5"/>
  <c r="X406" i="5"/>
  <c r="X188" i="5"/>
  <c r="X359" i="5"/>
  <c r="X366" i="5"/>
  <c r="X595" i="5"/>
  <c r="X411" i="5"/>
  <c r="X439" i="5"/>
  <c r="S600" i="5"/>
  <c r="X447" i="5"/>
  <c r="X251" i="5"/>
  <c r="X423" i="5"/>
  <c r="X191" i="5"/>
  <c r="X243" i="5"/>
  <c r="X403" i="5"/>
  <c r="X446" i="5"/>
  <c r="X316" i="5"/>
  <c r="X382" i="5"/>
  <c r="S382" i="5"/>
  <c r="X367" i="5"/>
  <c r="X390" i="5"/>
  <c r="X236" i="5"/>
  <c r="X431" i="5"/>
  <c r="X207" i="5"/>
  <c r="X194" i="5"/>
  <c r="X306" i="5"/>
  <c r="X395" i="5"/>
  <c r="X115" i="5"/>
  <c r="S533" i="5"/>
  <c r="X438" i="5"/>
  <c r="X458" i="5"/>
  <c r="X386" i="5"/>
  <c r="X575" i="5"/>
  <c r="X216" i="5"/>
  <c r="X355" i="5"/>
  <c r="S355" i="5"/>
  <c r="X391" i="5"/>
  <c r="X602" i="5"/>
  <c r="S602" i="5"/>
  <c r="X562" i="5"/>
  <c r="X430" i="5"/>
  <c r="X587" i="5"/>
  <c r="X450" i="5"/>
  <c r="X156" i="5"/>
  <c r="X358" i="5"/>
  <c r="X434" i="5"/>
  <c r="X603" i="5"/>
  <c r="S603" i="5"/>
  <c r="X394" i="5"/>
  <c r="S605" i="5"/>
  <c r="X279" i="5"/>
  <c r="X163" i="5"/>
  <c r="X443" i="5"/>
  <c r="X102" i="5"/>
  <c r="X571" i="5"/>
  <c r="X418" i="5"/>
  <c r="X172" i="5"/>
  <c r="X554" i="5"/>
  <c r="X607" i="5"/>
  <c r="S607" i="5"/>
  <c r="X426" i="5"/>
  <c r="X579" i="5"/>
  <c r="X342" i="5"/>
  <c r="X442" i="5"/>
  <c r="X303" i="5"/>
  <c r="X435" i="5"/>
  <c r="X43" i="5"/>
  <c r="X215" i="5"/>
  <c r="X87" i="5"/>
  <c r="X314" i="5"/>
  <c r="S314" i="5"/>
  <c r="X463" i="5"/>
  <c r="X160" i="5"/>
  <c r="X196" i="5"/>
  <c r="X583" i="5"/>
  <c r="X419" i="5"/>
  <c r="X239" i="5"/>
  <c r="X608" i="5"/>
  <c r="X71" i="5"/>
  <c r="H26" i="6"/>
  <c r="D26" i="6" s="1"/>
  <c r="AB14" i="5"/>
  <c r="AB17" i="5"/>
  <c r="AB16"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X15" i="5"/>
  <c r="S17" i="5"/>
  <c r="S16" i="5"/>
  <c r="S15" i="5"/>
  <c r="S14" i="5"/>
  <c r="G64" i="6" a="1"/>
  <c r="B12" i="5" l="1"/>
  <c r="B6" i="5"/>
  <c r="B10" i="5"/>
  <c r="C13" i="5"/>
  <c r="B9" i="5"/>
  <c r="B5" i="5"/>
  <c r="C12" i="5"/>
  <c r="C6" i="5"/>
  <c r="B11" i="5"/>
  <c r="C11" i="5"/>
  <c r="C5" i="5"/>
  <c r="C7" i="5"/>
  <c r="AB7" i="5" s="1"/>
  <c r="C10" i="5"/>
  <c r="C8" i="5"/>
  <c r="B8" i="5"/>
  <c r="C9" i="5"/>
  <c r="B13" i="5"/>
  <c r="B52" i="4"/>
  <c r="A36" i="6" s="1"/>
  <c r="A24" i="6"/>
  <c r="B50" i="4"/>
  <c r="A34" i="6" s="1"/>
  <c r="F40" i="6"/>
  <c r="H40" i="6" s="1"/>
  <c r="D40" i="6" s="1"/>
  <c r="F45" i="6"/>
  <c r="H45" i="6" s="1"/>
  <c r="D45" i="6" s="1"/>
  <c r="F30" i="6"/>
  <c r="H30" i="6" s="1"/>
  <c r="D30" i="6" s="1"/>
  <c r="F35" i="6"/>
  <c r="H35" i="6" s="1"/>
  <c r="H25" i="6"/>
  <c r="H20" i="6"/>
  <c r="D20" i="6" s="1"/>
  <c r="G17" i="6"/>
  <c r="H17" i="6" s="1"/>
  <c r="B22" i="6"/>
  <c r="D16" i="6"/>
  <c r="K67" i="6"/>
  <c r="A16" i="6"/>
  <c r="B34" i="4"/>
  <c r="A21" i="6" s="1"/>
  <c r="C31" i="6"/>
  <c r="D31" i="6"/>
  <c r="D36" i="6"/>
  <c r="C36" i="6"/>
  <c r="H21" i="6"/>
  <c r="D21" i="6" s="1"/>
  <c r="F41" i="6"/>
  <c r="H41" i="6" s="1"/>
  <c r="B46" i="6"/>
  <c r="G46" i="6" s="1"/>
  <c r="B41" i="6"/>
  <c r="G41" i="6" s="1"/>
  <c r="C21" i="6"/>
  <c r="C16" i="6"/>
  <c r="B51" i="6"/>
  <c r="G51" i="6" s="1"/>
  <c r="H51" i="6" s="1"/>
  <c r="F46" i="6"/>
  <c r="H46" i="6" s="1"/>
  <c r="C26" i="6"/>
  <c r="B83" i="4"/>
  <c r="A59" i="6" s="1"/>
  <c r="B43" i="4"/>
  <c r="A28" i="6" s="1"/>
  <c r="B77" i="4"/>
  <c r="A55" i="6" s="1"/>
  <c r="B61" i="4"/>
  <c r="A43" i="6" s="1"/>
  <c r="B79" i="4"/>
  <c r="A57" i="6" s="1"/>
  <c r="B49" i="4"/>
  <c r="A33" i="6" s="1"/>
  <c r="B31" i="4"/>
  <c r="A18" i="6" s="1"/>
  <c r="B87" i="4"/>
  <c r="A62" i="6" s="1"/>
  <c r="B75" i="4"/>
  <c r="A54" i="6" s="1"/>
  <c r="B81" i="4"/>
  <c r="A58" i="6" s="1"/>
  <c r="B85" i="4"/>
  <c r="A60" i="6" s="1"/>
  <c r="B55" i="4"/>
  <c r="A38" i="6" s="1"/>
  <c r="B37" i="4"/>
  <c r="A23" i="6" s="1"/>
  <c r="B67" i="4"/>
  <c r="A48" i="6" s="1"/>
  <c r="B89" i="4"/>
  <c r="A63" i="6" s="1"/>
  <c r="D15" i="6"/>
  <c r="D25" i="6"/>
  <c r="C25" i="6"/>
  <c r="F50" i="6"/>
  <c r="H50" i="6" s="1"/>
  <c r="D50" i="6" s="1"/>
  <c r="F66" i="6"/>
  <c r="C15" i="6"/>
  <c r="C30" i="6"/>
  <c r="K65" i="6"/>
  <c r="D14" i="6"/>
  <c r="C14" i="6"/>
  <c r="B24" i="6"/>
  <c r="G24" i="6" s="1"/>
  <c r="B44" i="6"/>
  <c r="G44" i="6" s="1"/>
  <c r="B29" i="6"/>
  <c r="G29" i="6" s="1"/>
  <c r="F24" i="6"/>
  <c r="B34" i="6"/>
  <c r="G34" i="6" s="1"/>
  <c r="C19" i="6"/>
  <c r="C12" i="6"/>
  <c r="C8" i="6"/>
  <c r="G55" i="4"/>
  <c r="G49" i="4"/>
  <c r="G31" i="4"/>
  <c r="C7" i="6"/>
  <c r="C11" i="6"/>
  <c r="C10" i="6"/>
  <c r="C9" i="6"/>
  <c r="B70" i="4"/>
  <c r="A51" i="6" s="1"/>
  <c r="B62" i="4"/>
  <c r="A44" i="6" s="1"/>
  <c r="A26" i="6"/>
  <c r="B64" i="4"/>
  <c r="A46" i="6" s="1"/>
  <c r="B71" i="4"/>
  <c r="A52" i="6" s="1"/>
  <c r="B51" i="4"/>
  <c r="A35" i="6" s="1"/>
  <c r="A17" i="6"/>
  <c r="B35" i="4"/>
  <c r="A22" i="6" s="1"/>
  <c r="A15" i="6"/>
  <c r="B33" i="4"/>
  <c r="A20" i="6" s="1"/>
  <c r="F64" i="6"/>
  <c r="G5" i="6"/>
  <c r="H5" i="6" s="1"/>
  <c r="F6" i="6"/>
  <c r="H6" i="6" s="1"/>
  <c r="D6" i="6" s="1"/>
  <c r="D61" i="4"/>
  <c r="D49" i="4"/>
  <c r="D31" i="4"/>
  <c r="D67" i="4"/>
  <c r="A14" i="6"/>
  <c r="B69" i="4"/>
  <c r="A50" i="6" s="1"/>
  <c r="C4" i="6"/>
  <c r="B59" i="4"/>
  <c r="A42" i="6" s="1"/>
  <c r="D74" i="4"/>
  <c r="B63" i="4"/>
  <c r="A45" i="6" s="1"/>
  <c r="G61" i="4"/>
  <c r="D55" i="4"/>
  <c r="B53" i="4"/>
  <c r="A37" i="6" s="1"/>
  <c r="D43" i="4"/>
  <c r="A27" i="6"/>
  <c r="B57" i="4"/>
  <c r="A40" i="6" s="1"/>
  <c r="G64" i="6"/>
  <c r="B56" i="4"/>
  <c r="A39" i="6" s="1"/>
  <c r="B68" i="4"/>
  <c r="A49" i="6" s="1"/>
  <c r="G43" i="4"/>
  <c r="G37" i="4"/>
  <c r="G74" i="4"/>
  <c r="V5" i="5" l="1"/>
  <c r="AB13" i="5"/>
  <c r="AB11" i="5"/>
  <c r="AB6" i="5"/>
  <c r="G67" i="6" s="1"/>
  <c r="H67" i="6" s="1"/>
  <c r="V9" i="5"/>
  <c r="G9" i="5" s="1"/>
  <c r="V6" i="5"/>
  <c r="G6" i="5" s="1"/>
  <c r="AB12" i="5"/>
  <c r="V11" i="5"/>
  <c r="G11" i="5" s="1"/>
  <c r="AB8" i="5"/>
  <c r="V12" i="5"/>
  <c r="G12" i="5" s="1"/>
  <c r="F69" i="6"/>
  <c r="C69" i="6" s="1"/>
  <c r="AB10" i="5"/>
  <c r="V8" i="5"/>
  <c r="G8" i="5" s="1"/>
  <c r="AB5" i="5"/>
  <c r="G65" i="6"/>
  <c r="V10" i="5"/>
  <c r="AB9" i="5"/>
  <c r="V7" i="5"/>
  <c r="G7" i="5" s="1"/>
  <c r="V13" i="5"/>
  <c r="C50" i="6"/>
  <c r="C45" i="6"/>
  <c r="D35" i="6"/>
  <c r="C35" i="6"/>
  <c r="C20" i="6"/>
  <c r="K66" i="6"/>
  <c r="C40" i="6"/>
  <c r="B52" i="6"/>
  <c r="G52" i="6" s="1"/>
  <c r="B37" i="6"/>
  <c r="G37" i="6" s="1"/>
  <c r="G22" i="6"/>
  <c r="H22" i="6" s="1"/>
  <c r="B27" i="6"/>
  <c r="G27" i="6" s="1"/>
  <c r="B32" i="6"/>
  <c r="G32" i="6" s="1"/>
  <c r="F27" i="6"/>
  <c r="B42" i="6"/>
  <c r="G42" i="6" s="1"/>
  <c r="B47" i="6"/>
  <c r="G47" i="6" s="1"/>
  <c r="D17" i="6"/>
  <c r="C17" i="6"/>
  <c r="K68" i="6"/>
  <c r="D51" i="6"/>
  <c r="C51" i="6"/>
  <c r="C41" i="6"/>
  <c r="D41" i="6"/>
  <c r="D46" i="6"/>
  <c r="C46" i="6"/>
  <c r="F34" i="6"/>
  <c r="H34" i="6" s="1"/>
  <c r="F39" i="6"/>
  <c r="H39" i="6" s="1"/>
  <c r="F29" i="6"/>
  <c r="H29" i="6" s="1"/>
  <c r="F54" i="6"/>
  <c r="F65" i="6"/>
  <c r="F44" i="6"/>
  <c r="H44" i="6" s="1"/>
  <c r="F49" i="6"/>
  <c r="H49" i="6" s="1"/>
  <c r="H24" i="6"/>
  <c r="D5" i="6"/>
  <c r="C5" i="6"/>
  <c r="C6" i="6"/>
  <c r="B64" i="6"/>
  <c r="H64" i="6"/>
  <c r="G68" i="6" l="1"/>
  <c r="G66" i="6"/>
  <c r="H66" i="6" s="1"/>
  <c r="C66" i="6" s="1"/>
  <c r="E9" i="5"/>
  <c r="H9" i="5"/>
  <c r="R9" i="5"/>
  <c r="J9" i="5"/>
  <c r="I9" i="5"/>
  <c r="F9" i="5"/>
  <c r="H11" i="5"/>
  <c r="J11" i="5"/>
  <c r="E11" i="5"/>
  <c r="R11" i="5"/>
  <c r="F11" i="5"/>
  <c r="I11" i="5"/>
  <c r="D67" i="6"/>
  <c r="C67" i="6"/>
  <c r="E10" i="5"/>
  <c r="I10" i="5"/>
  <c r="F10" i="5"/>
  <c r="R10" i="5"/>
  <c r="J10" i="5"/>
  <c r="H10" i="5"/>
  <c r="R12" i="5"/>
  <c r="J12" i="5"/>
  <c r="F12" i="5"/>
  <c r="H12" i="5"/>
  <c r="E12" i="5"/>
  <c r="I12" i="5"/>
  <c r="F5" i="5"/>
  <c r="I5" i="5"/>
  <c r="J5" i="5"/>
  <c r="H5" i="5"/>
  <c r="R5" i="5"/>
  <c r="E5" i="5"/>
  <c r="I13" i="5"/>
  <c r="F13" i="5"/>
  <c r="R13" i="5"/>
  <c r="H13" i="5"/>
  <c r="E13" i="5"/>
  <c r="J13" i="5"/>
  <c r="G13" i="5"/>
  <c r="J7" i="5"/>
  <c r="R7" i="5"/>
  <c r="H7" i="5"/>
  <c r="E7" i="5"/>
  <c r="F7" i="5"/>
  <c r="I7" i="5"/>
  <c r="G10" i="5"/>
  <c r="G5" i="5"/>
  <c r="R8" i="5"/>
  <c r="H8" i="5"/>
  <c r="F8" i="5"/>
  <c r="I8" i="5"/>
  <c r="J8" i="5"/>
  <c r="E8" i="5"/>
  <c r="E6" i="5"/>
  <c r="I6" i="5"/>
  <c r="H6" i="5"/>
  <c r="R6" i="5"/>
  <c r="F6" i="5"/>
  <c r="J6" i="5"/>
  <c r="F42" i="6"/>
  <c r="H42" i="6" s="1"/>
  <c r="F68" i="6"/>
  <c r="F47" i="6"/>
  <c r="H47" i="6" s="1"/>
  <c r="F37" i="6"/>
  <c r="H37" i="6" s="1"/>
  <c r="H27" i="6"/>
  <c r="F32" i="6"/>
  <c r="H32" i="6" s="1"/>
  <c r="F52" i="6"/>
  <c r="H52" i="6" s="1"/>
  <c r="D22" i="6"/>
  <c r="C22" i="6"/>
  <c r="D34" i="6"/>
  <c r="C34" i="6"/>
  <c r="D24" i="6"/>
  <c r="C24" i="6"/>
  <c r="D49" i="6"/>
  <c r="C49" i="6"/>
  <c r="D44" i="6"/>
  <c r="C44" i="6"/>
  <c r="H65" i="6"/>
  <c r="B2" i="6"/>
  <c r="C2" i="6"/>
  <c r="C39" i="6"/>
  <c r="D39" i="6"/>
  <c r="F57" i="6"/>
  <c r="H57" i="6" s="1"/>
  <c r="F63" i="6"/>
  <c r="H63" i="6" s="1"/>
  <c r="F60" i="6"/>
  <c r="H60" i="6" s="1"/>
  <c r="H54" i="6"/>
  <c r="F62" i="6"/>
  <c r="H62" i="6" s="1"/>
  <c r="F59" i="6"/>
  <c r="H59" i="6" s="1"/>
  <c r="F58" i="6"/>
  <c r="H58" i="6" s="1"/>
  <c r="F55" i="6"/>
  <c r="D29" i="6"/>
  <c r="C29" i="6"/>
  <c r="C64" i="6"/>
  <c r="D64" i="6"/>
  <c r="H68" i="6" l="1"/>
  <c r="D68" i="6" s="1"/>
  <c r="D66" i="6"/>
  <c r="X5" i="5"/>
  <c r="G69" i="6" a="1"/>
  <c r="G69" i="6" s="1"/>
  <c r="H69" i="6" s="1"/>
  <c r="X10" i="5"/>
  <c r="X6" i="5"/>
  <c r="X8" i="5"/>
  <c r="X13" i="5"/>
  <c r="X7" i="5"/>
  <c r="X12" i="5"/>
  <c r="X11" i="5"/>
  <c r="X9" i="5"/>
  <c r="D42" i="6"/>
  <c r="C42" i="6"/>
  <c r="D52" i="6"/>
  <c r="C52" i="6"/>
  <c r="D32" i="6"/>
  <c r="C32" i="6"/>
  <c r="D27" i="6"/>
  <c r="C27" i="6"/>
  <c r="D37" i="6"/>
  <c r="C37" i="6"/>
  <c r="D47" i="6"/>
  <c r="C47" i="6"/>
  <c r="D63" i="6"/>
  <c r="C63" i="6"/>
  <c r="D57" i="6"/>
  <c r="C57" i="6"/>
  <c r="F56" i="6"/>
  <c r="H56" i="6" s="1"/>
  <c r="H55" i="6"/>
  <c r="D60" i="6"/>
  <c r="C60" i="6"/>
  <c r="D58" i="6"/>
  <c r="C58" i="6"/>
  <c r="D59" i="6"/>
  <c r="C59" i="6"/>
  <c r="D62" i="6"/>
  <c r="C62" i="6"/>
  <c r="D54" i="6"/>
  <c r="C54" i="6"/>
  <c r="D65" i="6"/>
  <c r="C65" i="6"/>
  <c r="S10" i="5"/>
  <c r="S12" i="5"/>
  <c r="S8" i="5"/>
  <c r="S13" i="5"/>
  <c r="S7" i="5"/>
  <c r="S11" i="5"/>
  <c r="S9" i="5"/>
  <c r="S6" i="5"/>
  <c r="S5" i="5"/>
  <c r="C68" i="6" l="1"/>
  <c r="D56" i="6"/>
  <c r="C56" i="6"/>
  <c r="D55" i="6"/>
  <c r="C55" i="6"/>
  <c r="H70" i="6"/>
  <c r="D2" i="6" s="1"/>
  <c r="T9" i="5"/>
  <c r="T6" i="5"/>
  <c r="T8" i="5"/>
  <c r="T5" i="5"/>
  <c r="T12" i="5"/>
  <c r="T10" i="5"/>
  <c r="T7" i="5"/>
  <c r="T13"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<sst xmlns="http://schemas.openxmlformats.org/spreadsheetml/2006/main" count="22510" uniqueCount="15874">
  <si>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</si>
  <si>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</si>
  <si>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</si>
  <si>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</si>
  <si>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</si>
  <si>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</si>
  <si>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</si>
  <si>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</si>
  <si>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</si>
  <si>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</si>
  <si>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</si>
  <si>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</si>
  <si>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</si>
  <si>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</si>
  <si>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</si>
  <si>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</si>
  <si>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</si>
  <si>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</si>
  <si>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</si>
  <si>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</si>
  <si>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</si>
  <si>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</si>
  <si>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</si>
  <si>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</si>
  <si>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</si>
  <si>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</si>
  <si>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</si>
  <si>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</si>
  <si>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</si>
  <si>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</si>
  <si>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</si>
  <si>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</si>
  <si>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</si>
  <si>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</si>
  <si>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</si>
  <si>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</si>
  <si>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</si>
  <si>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</si>
  <si>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</si>
  <si>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</si>
  <si>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</si>
  <si>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</si>
  <si>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</si>
  <si>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</si>
  <si>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</si>
  <si>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</si>
  <si>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</si>
  <si>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</si>
  <si>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</si>
  <si>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</si>
  <si>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</si>
  <si>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</si>
  <si>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</si>
  <si>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</si>
  <si>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</si>
  <si>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</si>
  <si>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</si>
  <si>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</si>
  <si>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</si>
  <si>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</si>
  <si>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</si>
  <si>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</si>
  <si>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</si>
  <si>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</si>
  <si>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</si>
  <si>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</si>
  <si>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</si>
  <si>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</si>
  <si>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</si>
  <si>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</si>
  <si>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</si>
  <si>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</si>
  <si>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</si>
  <si>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</si>
  <si>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</si>
  <si>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</si>
  <si>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</si>
  <si>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</si>
  <si>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</si>
  <si>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</si>
  <si>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</si>
  <si>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</si>
  <si>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</si>
  <si>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</si>
  <si>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</si>
  <si>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</si>
  <si>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</si>
  <si>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</si>
  <si>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</si>
  <si>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</si>
  <si>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</si>
  <si>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</si>
  <si>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</si>
  <si>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</si>
  <si>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</si>
  <si>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</si>
  <si>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</si>
  <si>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</si>
  <si>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</si>
  <si>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</si>
  <si>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</si>
  <si>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</si>
  <si>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</si>
  <si>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</si>
  <si>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</si>
  <si>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</si>
  <si>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</si>
  <si>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</si>
  <si>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</si>
  <si>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</si>
  <si>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</si>
  <si>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</si>
  <si>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</si>
  <si>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</si>
  <si>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</si>
  <si>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</si>
  <si>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</si>
  <si>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</si>
  <si>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</si>
  <si>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</si>
  <si>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</si>
  <si>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</si>
  <si>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</si>
  <si>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</si>
  <si>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</si>
  <si>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</si>
  <si>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</si>
  <si>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</si>
  <si>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</si>
  <si>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</si>
  <si>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</si>
  <si>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</si>
  <si>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</si>
  <si>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</si>
  <si>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</si>
  <si>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</si>
  <si>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</si>
  <si>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</si>
  <si>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</si>
  <si>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</si>
  <si>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</si>
  <si>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</si>
  <si>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</si>
  <si>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</si>
  <si>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</si>
  <si>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</si>
  <si>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</si>
  <si>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</si>
  <si>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</si>
  <si>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</si>
  <si>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</si>
  <si>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</si>
  <si>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</si>
  <si>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</si>
  <si>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</si>
  <si>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</si>
  <si>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</si>
  <si>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</si>
  <si>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</si>
  <si>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</si>
  <si>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</si>
  <si>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</si>
  <si>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</si>
  <si>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</si>
  <si>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</si>
  <si>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</si>
  <si>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</si>
  <si>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</si>
  <si>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</si>
  <si>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</si>
  <si>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</si>
  <si>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</si>
  <si>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</si>
  <si>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</si>
  <si>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</si>
  <si>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</si>
  <si>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</si>
  <si>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</si>
  <si>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</si>
  <si>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</si>
  <si>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</si>
  <si>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</si>
  <si>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</si>
  <si>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</si>
  <si>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</si>
  <si>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</si>
  <si>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</si>
  <si>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</si>
  <si>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</si>
  <si>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</si>
  <si>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</si>
  <si>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</si>
  <si>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</si>
  <si>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</si>
  <si>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</si>
  <si>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</si>
  <si>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</si>
  <si>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</si>
  <si>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</si>
  <si>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</si>
  <si>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</si>
  <si>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</si>
  <si>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</si>
  <si>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</si>
  <si>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</si>
  <si>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</si>
  <si>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</si>
  <si>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</si>
  <si>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</si>
  <si>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</si>
  <si>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</si>
  <si>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</si>
  <si>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</si>
  <si>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</si>
  <si>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</si>
  <si>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</si>
  <si>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</si>
  <si>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</si>
  <si>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</si>
  <si>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</si>
  <si>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</si>
  <si>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</si>
  <si>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</si>
  <si>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</si>
  <si>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</si>
  <si>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</si>
  <si>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</si>
  <si>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</si>
  <si>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</si>
  <si>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</si>
  <si>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</si>
  <si>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</si>
  <si>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</si>
  <si>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</si>
  <si>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</si>
  <si>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</si>
  <si>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</si>
  <si>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</si>
  <si>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</si>
  <si>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</si>
  <si>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</si>
  <si>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</si>
  <si>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</si>
  <si>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</si>
  <si>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</si>
  <si>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</si>
  <si>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</si>
  <si>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</si>
  <si>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</si>
  <si>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</si>
  <si>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</si>
  <si>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</si>
  <si>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</si>
  <si>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</si>
  <si>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</si>
  <si>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</si>
  <si>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</si>
  <si>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</si>
  <si>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</si>
  <si>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</si>
  <si>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</si>
  <si>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</si>
  <si>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</si>
  <si>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</si>
  <si>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</si>
  <si>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</si>
  <si>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</si>
  <si>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</si>
  <si>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</si>
  <si>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</si>
  <si>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</si>
  <si>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</si>
  <si>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</si>
  <si>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</si>
  <si>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</si>
  <si>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</si>
  <si>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</si>
  <si>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</si>
  <si>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</si>
  <si>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</si>
  <si>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</si>
  <si>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</si>
  <si>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</si>
  <si>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</si>
  <si>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</si>
  <si>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</si>
  <si>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</si>
  <si>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</si>
  <si>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</si>
  <si>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</si>
  <si>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</si>
  <si>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</si>
  <si>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</si>
  <si>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</si>
  <si>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</si>
  <si>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</si>
  <si>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</si>
  <si>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</si>
  <si>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</si>
  <si>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</si>
  <si>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</si>
  <si>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</si>
  <si>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</si>
  <si>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</si>
  <si>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</si>
  <si>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</si>
  <si>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</si>
  <si>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</si>
  <si>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</si>
  <si>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</si>
  <si>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</si>
  <si>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</si>
  <si>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</si>
  <si>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</si>
  <si>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</si>
  <si>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</si>
  <si>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</si>
  <si>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</si>
  <si>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</si>
  <si>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</si>
  <si>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</si>
  <si>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</si>
  <si>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</si>
  <si>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</si>
  <si>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</si>
  <si>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</si>
  <si>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</si>
  <si>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</si>
  <si>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</si>
  <si>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</si>
  <si>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</si>
  <si>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</si>
  <si>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</si>
  <si>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</si>
  <si>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</si>
  <si>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</si>
  <si>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</si>
  <si>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</si>
  <si>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</si>
  <si>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</si>
  <si>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</si>
  <si>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</si>
  <si>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</si>
  <si>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</si>
  <si>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</si>
  <si>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</si>
  <si>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</si>
  <si>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</si>
  <si>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</si>
  <si>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</si>
  <si>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</si>
  <si>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</si>
  <si>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</si>
  <si>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</si>
  <si>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</si>
  <si>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</si>
  <si>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</si>
  <si>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</si>
  <si>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</si>
  <si>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</si>
  <si>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</si>
  <si>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</si>
  <si>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</si>
  <si>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</si>
  <si>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</si>
  <si>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</si>
  <si>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</si>
  <si>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</si>
  <si>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</si>
  <si>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</si>
  <si>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</si>
  <si>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</si>
  <si>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</si>
  <si>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</si>
  <si>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</si>
  <si>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</si>
  <si>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</si>
  <si>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</si>
  <si>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</si>
  <si>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</si>
  <si>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</si>
  <si>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</si>
  <si>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</si>
  <si>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</si>
  <si>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</si>
  <si>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</si>
  <si>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</si>
  <si>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</si>
  <si>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</si>
  <si>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</si>
  <si>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</si>
  <si>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</si>
  <si>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</si>
  <si>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</si>
  <si>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</si>
  <si>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</si>
  <si>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</si>
  <si>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</si>
  <si>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</si>
  <si>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</si>
  <si>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</si>
  <si>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</si>
  <si>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</si>
  <si>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</si>
  <si>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</si>
  <si>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</si>
  <si>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</si>
  <si>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</si>
  <si>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</si>
  <si>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</si>
  <si>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</si>
  <si>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</si>
  <si>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</si>
  <si>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</si>
  <si>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</si>
  <si>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</si>
  <si>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</si>
  <si>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</si>
  <si>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</si>
  <si>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</si>
  <si>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</si>
  <si>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</si>
  <si>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</si>
  <si>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</si>
  <si>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</si>
  <si>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</si>
  <si>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</si>
  <si>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</si>
  <si>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</si>
  <si>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</si>
  <si>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</si>
  <si>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</si>
  <si>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</si>
  <si>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</si>
  <si>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</si>
  <si>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</si>
  <si>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</si>
  <si>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</si>
  <si>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</si>
  <si>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</si>
  <si>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</si>
  <si>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</si>
  <si>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</si>
  <si>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</si>
  <si>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</si>
  <si>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</si>
  <si>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</si>
  <si>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</si>
  <si>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</si>
  <si>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</si>
  <si>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</si>
  <si>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</si>
  <si>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</si>
  <si>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</si>
  <si>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</si>
  <si>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</si>
  <si>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</si>
  <si>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</si>
  <si>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</si>
  <si>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</si>
  <si>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</si>
  <si>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</si>
  <si>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</si>
  <si>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</si>
  <si>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</si>
  <si>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</si>
  <si>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</si>
  <si>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</si>
  <si>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</si>
  <si>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</si>
  <si>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</si>
  <si>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</si>
  <si>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</si>
  <si>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</si>
  <si>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</si>
  <si>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</si>
  <si>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</si>
  <si>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</si>
  <si>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</si>
  <si>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</si>
  <si>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</si>
  <si>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</si>
  <si>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</si>
  <si>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</si>
  <si>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</si>
  <si>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</si>
  <si>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</si>
  <si>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</si>
  <si>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</si>
  <si>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</si>
  <si>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</si>
  <si>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</si>
  <si>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</si>
  <si>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</si>
  <si>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</si>
  <si>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</si>
  <si>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</si>
  <si>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</si>
  <si>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</si>
  <si>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</si>
  <si>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</si>
  <si>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</si>
  <si>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</si>
  <si>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</si>
  <si>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</si>
  <si>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</si>
  <si>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</si>
  <si>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</si>
  <si>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</si>
  <si>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</si>
  <si>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</si>
  <si>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</si>
  <si>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</si>
  <si>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</si>
  <si>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</si>
  <si>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</si>
  <si>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</si>
  <si>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</si>
  <si>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</si>
  <si>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</si>
  <si>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</si>
  <si>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</si>
  <si>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</si>
  <si>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</si>
  <si>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</si>
  <si>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</si>
  <si>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</si>
  <si>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</si>
  <si>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</si>
  <si>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</si>
  <si>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</si>
  <si>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</si>
  <si>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</si>
  <si>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</si>
  <si>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</si>
  <si>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</si>
  <si>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</si>
  <si>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</si>
  <si>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</si>
  <si>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</si>
  <si>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</si>
  <si>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</si>
  <si>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</si>
  <si>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</si>
  <si>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</si>
  <si>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</si>
  <si>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</si>
  <si>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</si>
  <si>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</si>
  <si>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</si>
  <si>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</si>
  <si>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</si>
  <si>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</si>
  <si>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</si>
  <si>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</si>
  <si>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</si>
  <si>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</si>
  <si>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</si>
  <si>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</si>
  <si>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</si>
  <si>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</si>
  <si>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</si>
  <si>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</si>
  <si>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</si>
  <si>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</si>
  <si>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</si>
  <si>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</si>
  <si>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</si>
  <si>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</si>
  <si>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</si>
  <si>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</si>
  <si>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</si>
  <si>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</si>
  <si>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</si>
  <si>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</si>
  <si>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</si>
  <si>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</si>
  <si>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</si>
  <si>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</si>
  <si>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</si>
  <si>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</si>
  <si>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</si>
  <si>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</si>
  <si>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</si>
  <si>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</si>
  <si>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</si>
  <si>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</si>
  <si>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</si>
  <si>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</si>
  <si>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</si>
  <si>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</si>
  <si>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</si>
  <si>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</si>
  <si>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</si>
  <si>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</si>
  <si>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</si>
  <si>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</si>
  <si>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</si>
  <si>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</si>
  <si>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</si>
  <si>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</si>
  <si>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</si>
  <si>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</si>
  <si>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</si>
  <si>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</si>
  <si>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</si>
  <si>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</si>
  <si>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</si>
  <si>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</si>
  <si>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</si>
  <si>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</si>
  <si>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</si>
  <si>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</si>
  <si>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</si>
  <si>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</si>
  <si>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</si>
  <si>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</si>
  <si>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</si>
  <si>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</si>
  <si>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</si>
  <si>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</si>
  <si>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</si>
  <si>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</si>
  <si>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</si>
  <si>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</si>
  <si>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</si>
  <si>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</si>
  <si>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</si>
  <si>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</si>
  <si>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</si>
  <si>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</si>
  <si>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</si>
  <si>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</si>
  <si>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</si>
  <si>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</si>
  <si>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</si>
  <si>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</si>
  <si>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</si>
  <si>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</si>
  <si>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</si>
  <si>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</si>
  <si>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</si>
  <si>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</si>
  <si>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</si>
  <si>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</si>
  <si>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</si>
  <si>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</si>
  <si>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</si>
  <si>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</si>
  <si>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</si>
  <si>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</si>
  <si>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</si>
  <si>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</si>
  <si>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</si>
  <si>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</si>
  <si>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</si>
  <si>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</si>
  <si>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</si>
  <si>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</si>
  <si>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</si>
  <si>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</si>
  <si>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</si>
  <si>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</si>
  <si>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</si>
  <si>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</si>
  <si>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</si>
  <si>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</si>
  <si>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</si>
  <si>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</si>
  <si>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</si>
  <si>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</si>
  <si>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</si>
  <si>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</si>
  <si>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</si>
  <si>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</si>
  <si>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</si>
  <si>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</si>
  <si>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</si>
  <si>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</si>
  <si>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</si>
  <si>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</si>
  <si>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</si>
  <si>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</si>
  <si>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</si>
  <si>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</si>
  <si>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</si>
  <si>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</si>
  <si>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</si>
  <si>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</si>
  <si>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</si>
  <si>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</si>
  <si>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</si>
  <si>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</si>
  <si>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</si>
  <si>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</si>
  <si>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</si>
  <si>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</si>
  <si>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</si>
  <si>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</si>
  <si>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</si>
  <si>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</si>
  <si>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</si>
  <si>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</si>
  <si>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</si>
  <si>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</si>
  <si>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</si>
  <si>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</si>
  <si>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</si>
  <si>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</si>
  <si>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</si>
  <si>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</si>
  <si>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</si>
  <si>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</si>
  <si>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</si>
  <si>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</si>
  <si>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</si>
  <si>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</si>
  <si>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</si>
  <si>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</si>
  <si>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</si>
  <si>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</si>
  <si>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</si>
  <si>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</si>
  <si>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</si>
  <si>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</si>
  <si>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</si>
  <si>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</si>
  <si>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</si>
  <si>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</si>
  <si>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</si>
  <si>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</si>
  <si>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</si>
  <si>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</si>
  <si>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</si>
  <si>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</si>
  <si>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</si>
  <si>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</si>
  <si>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</si>
  <si>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</si>
  <si>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</si>
  <si>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</si>
  <si>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</si>
  <si>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</si>
  <si>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</si>
  <si>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</si>
  <si>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</si>
  <si>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</si>
  <si>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</si>
  <si>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</si>
  <si>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</si>
  <si>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</si>
  <si>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</si>
  <si>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</si>
  <si>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</si>
  <si>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</si>
  <si>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</si>
  <si>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</si>
  <si>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</si>
  <si>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</si>
  <si>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</si>
  <si>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</si>
  <si>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</si>
  <si>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</si>
  <si>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</si>
  <si>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</si>
  <si>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</si>
  <si>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</si>
  <si>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</si>
  <si>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</si>
  <si>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</si>
  <si>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</si>
  <si>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</si>
  <si>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</si>
  <si>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</si>
  <si>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</si>
  <si>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</si>
  <si>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</si>
  <si>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</si>
  <si>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</si>
  <si>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</si>
  <si>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</si>
  <si>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</si>
  <si>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</si>
  <si>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</si>
  <si>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</si>
  <si>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</si>
  <si>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</si>
  <si>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</si>
  <si>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</si>
  <si>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</si>
  <si>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</si>
  <si>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</si>
  <si>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</si>
  <si>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</si>
  <si>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</si>
  <si>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</si>
  <si>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</si>
  <si>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</si>
  <si>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</si>
  <si>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</si>
  <si>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</si>
  <si>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</si>
  <si>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</si>
  <si>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</si>
  <si>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</si>
  <si>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</si>
  <si>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</si>
  <si>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</si>
  <si>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</si>
  <si>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</si>
  <si>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</si>
  <si>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</si>
  <si>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</si>
  <si>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</si>
  <si>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</si>
  <si>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</si>
  <si>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</si>
  <si>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</si>
  <si>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</si>
  <si>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</si>
  <si>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</si>
  <si>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</si>
  <si>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</si>
  <si>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</si>
  <si>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</si>
  <si>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</si>
  <si>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</si>
  <si>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</si>
  <si>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</si>
  <si>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</si>
  <si>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</si>
  <si>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</si>
  <si>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</si>
  <si>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</si>
  <si>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</si>
  <si>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</si>
  <si>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</si>
  <si>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</si>
  <si>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</si>
  <si>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</si>
  <si>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</si>
  <si>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</si>
  <si>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</si>
  <si>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</si>
  <si>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</si>
  <si>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</si>
  <si>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</si>
  <si>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</si>
  <si>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</si>
  <si>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</si>
  <si>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</si>
  <si>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</si>
  <si>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</si>
  <si>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</si>
  <si>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</si>
  <si>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</si>
  <si>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</si>
  <si>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</si>
  <si>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</si>
  <si>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</si>
  <si>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</si>
  <si>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</si>
  <si>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</si>
  <si>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</si>
  <si>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</si>
  <si>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</si>
  <si>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</si>
  <si>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</si>
  <si>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</si>
  <si>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</si>
  <si>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</si>
  <si>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</si>
  <si>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</si>
  <si>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</si>
  <si>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</si>
  <si>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</si>
  <si>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</si>
  <si>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</si>
  <si>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</si>
  <si>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</si>
  <si>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</si>
  <si>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</si>
  <si>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</si>
  <si>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</si>
  <si>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</si>
  <si>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</si>
  <si>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</si>
  <si>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</si>
  <si>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</si>
  <si>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</si>
  <si>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</si>
  <si>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</si>
  <si>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</si>
  <si>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</si>
  <si>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</si>
  <si>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</si>
  <si>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</si>
  <si>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</si>
  <si>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</si>
  <si>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</si>
  <si>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</si>
  <si>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</si>
  <si>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</si>
  <si>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</si>
  <si>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</si>
  <si>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</si>
  <si>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</si>
  <si>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</si>
  <si>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</si>
  <si>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</si>
  <si>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</si>
  <si>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</si>
  <si>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</si>
  <si>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</si>
  <si>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</si>
  <si>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</si>
  <si>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</si>
  <si>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</si>
  <si>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</si>
  <si>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</si>
  <si>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</si>
  <si>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</si>
  <si>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</si>
  <si>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</si>
  <si>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</si>
  <si>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</si>
  <si>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</si>
  <si>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</si>
  <si>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</si>
  <si>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</si>
  <si>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</si>
  <si>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</si>
  <si>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</si>
  <si>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</si>
  <si>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</si>
  <si>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</si>
  <si>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</si>
  <si>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</si>
  <si>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</si>
  <si>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</si>
  <si>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</si>
  <si>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</si>
  <si>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</si>
  <si>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</si>
  <si>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</si>
  <si>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</si>
  <si>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</si>
  <si>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</si>
  <si>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</si>
  <si>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</si>
  <si>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</si>
  <si>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</si>
  <si>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</si>
  <si>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</si>
  <si>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</si>
  <si>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</si>
  <si>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</si>
  <si>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</si>
  <si>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</si>
  <si>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</si>
  <si>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</si>
  <si>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</si>
  <si>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</si>
  <si>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</si>
  <si>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</si>
  <si>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</si>
  <si>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</si>
  <si>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</si>
  <si>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</si>
  <si>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</si>
  <si>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</si>
  <si>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</si>
  <si>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</si>
  <si>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</si>
  <si>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</si>
  <si>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</si>
  <si>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</si>
  <si>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</si>
  <si>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</si>
  <si>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</si>
  <si>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</si>
  <si>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</si>
  <si>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</si>
  <si>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</si>
  <si>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</si>
  <si>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</si>
  <si>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</si>
  <si>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</si>
  <si>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</si>
  <si>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</si>
  <si>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</si>
  <si>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</si>
  <si>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</si>
  <si>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</si>
  <si>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</si>
  <si>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</si>
  <si>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</si>
  <si>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</si>
  <si>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</si>
  <si>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</si>
  <si>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</si>
  <si>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</si>
  <si>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</si>
  <si>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</si>
  <si>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</si>
  <si>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</si>
  <si>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</si>
  <si>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</si>
  <si>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</si>
  <si>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</si>
  <si>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</si>
  <si>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</si>
  <si>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</si>
  <si>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</si>
  <si>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</si>
  <si>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</si>
  <si>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</si>
  <si>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</si>
  <si>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</si>
  <si>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</si>
  <si>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</si>
  <si>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</si>
  <si>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</si>
  <si>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</si>
  <si>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</si>
  <si>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</si>
  <si>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</si>
  <si>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</si>
  <si>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</si>
  <si>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</si>
  <si>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</si>
  <si>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</si>
  <si>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</si>
  <si>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</si>
  <si>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</si>
  <si>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</si>
  <si>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</si>
  <si>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</si>
  <si>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</si>
  <si>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</si>
  <si>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</si>
  <si>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</si>
  <si>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</si>
  <si>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</si>
  <si>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</si>
  <si>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</si>
  <si>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</si>
  <si>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</si>
  <si>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</si>
  <si>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</si>
  <si>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</si>
  <si>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</si>
  <si>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</si>
  <si>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</si>
  <si>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</si>
  <si>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</si>
  <si>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</si>
  <si>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</si>
  <si>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</si>
  <si>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</si>
  <si>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</si>
  <si>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</si>
  <si>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</si>
  <si>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</si>
  <si>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</si>
  <si>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</si>
  <si>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</si>
  <si>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</si>
  <si>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</si>
  <si>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</si>
  <si>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</si>
  <si>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</si>
  <si>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</si>
  <si>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</si>
  <si>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</si>
  <si>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</si>
  <si>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</si>
  <si>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</si>
  <si>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</si>
  <si>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</si>
  <si>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</si>
  <si>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</si>
  <si>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</si>
  <si>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</si>
  <si>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</si>
  <si>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</si>
  <si>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</si>
  <si>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</si>
  <si>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</si>
  <si>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</si>
  <si>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</si>
  <si>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</si>
  <si>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</si>
  <si>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</si>
  <si>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</si>
  <si>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</si>
  <si>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</si>
  <si>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</si>
  <si>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</si>
  <si>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</si>
  <si>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</si>
  <si>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</si>
  <si>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</si>
  <si>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</si>
  <si>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</si>
  <si>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</si>
  <si>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</si>
  <si>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</si>
  <si>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</si>
  <si>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</si>
  <si>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</si>
  <si>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</si>
  <si>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</si>
  <si>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</si>
  <si>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</si>
  <si>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</si>
  <si>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</si>
  <si>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</si>
  <si>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</si>
  <si>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</si>
  <si>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</si>
  <si>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</si>
  <si>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</si>
  <si>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</si>
  <si>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</si>
  <si>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</si>
  <si>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</si>
  <si>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</si>
  <si>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</si>
  <si>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</si>
  <si>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</si>
  <si>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</si>
  <si>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</si>
  <si>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</si>
  <si>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</si>
  <si>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</si>
  <si>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</si>
  <si>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</si>
  <si>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</si>
  <si>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</si>
  <si>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</si>
  <si>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</si>
  <si>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</si>
  <si>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</si>
  <si>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</si>
  <si>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</si>
  <si>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</si>
  <si>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</si>
  <si>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</si>
  <si>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</si>
  <si>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</si>
  <si>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</si>
  <si>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</si>
  <si>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</si>
  <si>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</si>
  <si>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</si>
  <si>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</si>
  <si>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</si>
  <si>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</si>
  <si>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</si>
  <si>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</si>
  <si>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</si>
  <si>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</si>
  <si>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</si>
  <si>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</si>
  <si>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</si>
  <si>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</si>
  <si>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</si>
  <si>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</si>
  <si>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</si>
  <si>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</si>
  <si>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</si>
  <si>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</si>
  <si>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</si>
  <si>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</si>
  <si>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</si>
  <si>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</si>
  <si>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</si>
  <si>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</si>
  <si>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</si>
  <si>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</si>
  <si>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</si>
  <si>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</si>
  <si>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</si>
  <si>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</si>
  <si>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</si>
  <si>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</si>
  <si>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</si>
  <si>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</si>
  <si>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</si>
  <si>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</si>
  <si>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</si>
  <si>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</si>
  <si>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</si>
  <si>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</si>
  <si>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</si>
  <si>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</si>
  <si>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</si>
  <si>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</si>
  <si>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</si>
  <si>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</si>
  <si>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</si>
  <si>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</si>
  <si>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</si>
  <si>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</si>
  <si>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</si>
  <si>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</si>
  <si>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</si>
  <si>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</si>
  <si>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</si>
  <si>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</si>
  <si>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</si>
  <si>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</si>
  <si>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</si>
  <si>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</si>
  <si>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</si>
  <si>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</si>
  <si>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</si>
  <si>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</si>
  <si>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</si>
  <si>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</si>
  <si>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</si>
  <si>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</si>
  <si>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</si>
  <si>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</si>
  <si>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</si>
  <si>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</si>
  <si>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</si>
  <si>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</si>
  <si>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</si>
  <si>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</si>
  <si>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</si>
  <si>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</si>
  <si>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</si>
  <si>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</si>
  <si>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</si>
  <si>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</si>
  <si>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</si>
  <si>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</si>
  <si>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</si>
  <si>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</si>
  <si>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</si>
  <si>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</si>
  <si>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</si>
  <si>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</si>
  <si>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</si>
  <si>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</si>
  <si>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</si>
  <si>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</si>
  <si>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</si>
  <si>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</si>
  <si>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</si>
  <si>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</si>
  <si>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</si>
  <si>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</si>
  <si>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</si>
  <si>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</si>
  <si>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</si>
  <si>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</si>
  <si>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</si>
  <si>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</si>
  <si>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</si>
  <si>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</si>
  <si>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</si>
  <si>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</si>
  <si>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</si>
  <si>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</si>
  <si>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</si>
  <si>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</si>
  <si>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</si>
  <si>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</si>
  <si>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</si>
  <si>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</si>
  <si>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</si>
  <si>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</si>
  <si>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</si>
  <si>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</si>
  <si>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</si>
  <si>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</si>
  <si>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</si>
  <si>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</si>
  <si>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</si>
  <si>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</si>
  <si>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</si>
  <si>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</si>
  <si>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</si>
  <si>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</si>
  <si>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</si>
  <si>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</si>
  <si>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</si>
  <si>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</si>
  <si>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</si>
  <si>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</si>
  <si>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</si>
  <si>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</si>
  <si>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</si>
  <si>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</si>
  <si>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</si>
  <si>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</si>
  <si>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</si>
  <si>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</si>
  <si>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</si>
  <si>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</si>
  <si>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</si>
  <si>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</si>
  <si>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</si>
  <si>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</si>
  <si>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</si>
  <si>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</si>
  <si>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</si>
  <si>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</si>
  <si>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</si>
  <si>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</si>
  <si>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</si>
  <si>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</si>
  <si>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</si>
  <si>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</si>
  <si>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</si>
  <si>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</si>
  <si>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</si>
  <si>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</si>
  <si>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</si>
  <si>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</si>
  <si>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</si>
  <si>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</si>
  <si>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</si>
  <si>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</si>
  <si>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</si>
  <si>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</si>
  <si>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</si>
  <si>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</si>
  <si>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</si>
  <si>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</si>
  <si>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</si>
  <si>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</si>
  <si>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</si>
  <si>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</si>
  <si>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</si>
  <si>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</si>
  <si>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</si>
  <si>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</si>
  <si>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</si>
  <si>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</si>
  <si>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</si>
  <si>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</si>
  <si>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</si>
  <si>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</si>
  <si>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</si>
  <si>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</si>
  <si>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</si>
  <si>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</si>
  <si>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</si>
  <si>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</si>
  <si>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</si>
  <si>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</si>
  <si>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</si>
  <si>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</si>
  <si>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</si>
  <si>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</si>
  <si>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</si>
  <si>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</si>
  <si>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</si>
  <si>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</si>
  <si>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</si>
  <si>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</si>
  <si>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</si>
  <si>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</si>
  <si>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</si>
  <si>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</si>
  <si>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</si>
  <si>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</si>
  <si>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</si>
  <si>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</si>
  <si>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</si>
  <si>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</si>
  <si>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</si>
  <si>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</si>
  <si>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</si>
  <si>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</si>
  <si>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</si>
  <si>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</si>
  <si>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</si>
  <si>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</si>
  <si>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</si>
  <si>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</si>
  <si>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</si>
  <si>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</si>
  <si>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</si>
  <si>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</si>
  <si>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</si>
  <si>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</si>
  <si>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</si>
  <si>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</si>
  <si>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</si>
  <si>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</si>
  <si>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</si>
  <si>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</si>
  <si>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</si>
  <si>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</si>
  <si>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</si>
  <si>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</si>
  <si>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</si>
  <si>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</si>
  <si>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</si>
  <si>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</si>
  <si>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</si>
  <si>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</si>
  <si>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</si>
  <si>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</si>
  <si>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</si>
  <si>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</si>
  <si>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</si>
  <si>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</si>
  <si>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</si>
  <si>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</si>
  <si>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</si>
  <si>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</si>
  <si>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</si>
  <si>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</si>
  <si>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</si>
  <si>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</si>
  <si>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</si>
  <si>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</si>
  <si>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</si>
  <si>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</si>
  <si>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</si>
  <si>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</si>
  <si>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</si>
  <si>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</si>
  <si>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</si>
  <si>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</si>
  <si>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</si>
  <si>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</si>
  <si>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</si>
  <si>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</si>
  <si>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</si>
  <si>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</si>
  <si>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</si>
  <si>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</si>
  <si>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</si>
  <si>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</si>
  <si>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</si>
  <si>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</si>
  <si>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</si>
  <si>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</si>
  <si>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</si>
  <si>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</si>
  <si>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</si>
  <si>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</si>
  <si>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</si>
  <si>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</si>
  <si>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</si>
  <si>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</si>
  <si>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</si>
  <si>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</si>
  <si>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</si>
  <si>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</si>
  <si>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</si>
  <si>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</si>
  <si>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</si>
  <si>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</si>
  <si>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</si>
  <si>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</si>
  <si>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</si>
  <si>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</si>
  <si>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</si>
  <si>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</si>
  <si>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</si>
  <si>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</si>
  <si>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</si>
  <si>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</si>
  <si>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</si>
  <si>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</si>
  <si>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</si>
  <si>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</si>
  <si>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</si>
  <si>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</si>
  <si>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</si>
  <si>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</si>
  <si>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</si>
  <si>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</si>
  <si>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</si>
  <si>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</si>
  <si>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</si>
  <si>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</si>
  <si>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</si>
  <si>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</si>
  <si>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</si>
  <si>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</si>
  <si>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</si>
  <si>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</si>
  <si>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</si>
  <si>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</si>
  <si>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</si>
  <si>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</si>
  <si>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</si>
  <si>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</si>
  <si>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</si>
  <si>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</si>
  <si>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</si>
  <si>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</si>
  <si>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</si>
  <si>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</si>
  <si>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</si>
  <si>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</si>
  <si>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</si>
  <si>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</si>
  <si>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</si>
  <si>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</si>
  <si>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</si>
  <si>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</si>
  <si>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</si>
  <si>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</si>
  <si>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</si>
  <si>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</si>
  <si>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</si>
  <si>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</si>
  <si>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</si>
  <si>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</si>
  <si>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</si>
  <si>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</si>
  <si>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</si>
  <si>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</si>
  <si>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</si>
  <si>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</si>
  <si>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</si>
  <si>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</si>
  <si>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</si>
  <si>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</si>
  <si>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</si>
  <si>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</si>
  <si>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</si>
  <si>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</si>
  <si>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</si>
  <si>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</si>
  <si>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</si>
  <si>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</si>
  <si>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</si>
  <si>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</si>
  <si>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</si>
  <si>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</si>
  <si>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</si>
  <si>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</si>
  <si>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</si>
  <si>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</si>
  <si>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</si>
  <si>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</si>
  <si>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</si>
  <si>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</si>
  <si>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</si>
  <si>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</si>
  <si>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</si>
  <si>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</si>
  <si>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</si>
  <si>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</si>
  <si>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</si>
  <si>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</si>
  <si>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</si>
  <si>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</si>
  <si>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</si>
  <si>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</si>
  <si>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</si>
  <si>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</si>
  <si>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</si>
  <si>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</si>
  <si>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</si>
  <si>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</si>
  <si>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</si>
  <si>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</si>
  <si>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</si>
  <si>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</si>
  <si>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</si>
  <si>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</si>
  <si>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</si>
  <si>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</si>
  <si>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</si>
  <si>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</si>
  <si>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</si>
  <si>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</si>
  <si>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</si>
  <si>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</si>
  <si>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</si>
  <si>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</si>
  <si>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</si>
  <si>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</si>
  <si>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</si>
  <si>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</si>
  <si>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</si>
  <si>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</si>
  <si>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</si>
  <si>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</si>
  <si>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</si>
  <si>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</si>
  <si>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</si>
  <si>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</si>
  <si>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</si>
  <si>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</si>
  <si>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</si>
  <si>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</si>
  <si>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</si>
  <si>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</si>
  <si>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</si>
  <si>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</si>
  <si>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</si>
  <si>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</si>
  <si>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</si>
  <si>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</si>
  <si>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</si>
  <si>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</si>
  <si>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</si>
  <si>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</si>
  <si>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</si>
  <si>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</si>
  <si>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</si>
  <si>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</si>
  <si>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</si>
  <si>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</si>
  <si>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</si>
  <si>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</si>
  <si>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</si>
  <si>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</si>
  <si>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</si>
  <si>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</si>
  <si>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</si>
  <si>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</si>
  <si>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</si>
  <si>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</si>
  <si>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</si>
  <si>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</si>
  <si>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</si>
  <si>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</si>
  <si>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</si>
  <si>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</si>
  <si>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</si>
  <si>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</si>
  <si>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</si>
  <si>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</si>
  <si>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</si>
  <si>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</si>
  <si>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</si>
  <si>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</si>
  <si>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</si>
  <si>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</si>
  <si>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</si>
  <si>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</si>
  <si>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</si>
  <si>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</si>
  <si>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</si>
  <si>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</si>
  <si>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</si>
  <si>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</si>
  <si>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</si>
  <si>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</si>
  <si>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</si>
  <si>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</si>
  <si>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</si>
  <si>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</si>
  <si>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</si>
  <si>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</si>
  <si>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</si>
  <si>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</si>
  <si>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</si>
  <si>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</si>
  <si>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</si>
  <si>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</si>
  <si>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</si>
  <si>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</si>
  <si>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</si>
  <si>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</si>
  <si>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</si>
  <si>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</si>
  <si>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</si>
  <si>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</si>
  <si>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</si>
  <si>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</si>
  <si>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</si>
  <si>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</si>
  <si>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</si>
  <si>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</si>
  <si>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</si>
  <si>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</si>
  <si>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</si>
  <si>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</si>
  <si>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</si>
  <si>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</si>
  <si>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</si>
  <si>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</si>
  <si>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</si>
  <si>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</si>
  <si>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</si>
  <si>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</si>
  <si>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</si>
  <si>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</si>
  <si>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</si>
  <si>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</si>
  <si>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</si>
  <si>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</si>
  <si>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</si>
  <si>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</si>
  <si>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</si>
  <si>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</si>
  <si>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</si>
  <si>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</si>
  <si>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</si>
  <si>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</si>
  <si>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</si>
  <si>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</si>
  <si>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</si>
  <si>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</si>
  <si>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</si>
  <si>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</si>
  <si>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</si>
  <si>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</si>
  <si>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</si>
  <si>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</si>
  <si>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</si>
  <si>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</si>
  <si>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</si>
  <si>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</si>
  <si>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</si>
  <si>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</si>
  <si>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</si>
  <si>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</si>
  <si>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</si>
  <si>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</si>
  <si>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</si>
  <si>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</si>
  <si>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</si>
  <si>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</si>
  <si>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</si>
  <si>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</si>
  <si>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</si>
  <si>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</si>
  <si>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</si>
  <si>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</si>
  <si>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</si>
  <si>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</si>
  <si>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</si>
  <si>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</si>
  <si>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</si>
  <si>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</si>
  <si>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</si>
  <si>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</si>
  <si>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</si>
  <si>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</si>
  <si>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</si>
  <si>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</si>
  <si>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</si>
  <si>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</si>
  <si>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</si>
  <si>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</si>
  <si>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</si>
  <si>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</si>
  <si>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</si>
  <si>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</si>
  <si>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</si>
  <si>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</si>
  <si>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</si>
  <si>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</si>
  <si>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</si>
  <si>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</si>
  <si>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</si>
  <si>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</si>
  <si>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</si>
  <si>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</si>
  <si>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</si>
  <si>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</si>
  <si>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</si>
  <si>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</si>
  <si>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</si>
  <si>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</si>
  <si>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</si>
  <si>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</si>
  <si>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</si>
  <si>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</si>
  <si>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</si>
  <si>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</si>
  <si>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</si>
  <si>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</si>
  <si>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</si>
  <si>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</si>
  <si>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</si>
  <si>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</si>
  <si>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</si>
  <si>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</si>
  <si>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</si>
  <si>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</si>
  <si>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</si>
  <si>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</si>
  <si>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</si>
  <si>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</si>
  <si>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</si>
  <si>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</si>
  <si>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</si>
  <si>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</si>
  <si>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</si>
  <si>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</si>
  <si>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</si>
  <si>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</si>
  <si>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</si>
  <si>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</si>
  <si>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</si>
  <si>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</si>
  <si>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</si>
  <si>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</si>
  <si>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</si>
  <si>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</si>
  <si>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</si>
  <si>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</si>
  <si>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</si>
  <si>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</si>
  <si>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</si>
  <si>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</si>
  <si>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</si>
  <si>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</si>
  <si>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</si>
  <si>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</si>
  <si>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</si>
  <si>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</si>
  <si>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</si>
  <si>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</si>
  <si>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</si>
  <si>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</si>
  <si>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</si>
  <si>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</si>
  <si>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</si>
  <si>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</si>
  <si>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</si>
  <si>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</si>
  <si>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</si>
  <si>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</si>
  <si>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</si>
  <si>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</si>
  <si>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</si>
  <si>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</si>
  <si>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</si>
  <si>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</si>
  <si>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</si>
  <si>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</si>
  <si>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</si>
  <si>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</si>
  <si>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</si>
  <si>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</si>
  <si>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</si>
  <si>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</si>
  <si>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</si>
  <si>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</si>
  <si>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</si>
  <si>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</si>
  <si>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</si>
  <si>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</si>
  <si>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</si>
  <si>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</si>
  <si>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</si>
  <si>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</si>
  <si>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</si>
  <si>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</si>
  <si>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</si>
  <si>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</si>
  <si>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</si>
  <si>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</si>
  <si>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</si>
  <si>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</si>
  <si>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</si>
  <si>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</si>
  <si>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</si>
  <si>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</si>
  <si>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</si>
  <si>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</si>
  <si>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</si>
  <si>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</si>
  <si>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</si>
  <si>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</si>
  <si>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</si>
  <si>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</si>
  <si>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</si>
  <si>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</si>
  <si>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</si>
  <si>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</si>
  <si>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</si>
  <si>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</si>
  <si>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</si>
  <si>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</si>
  <si>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</si>
  <si>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</si>
  <si>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</si>
  <si>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</si>
  <si>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</si>
  <si>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</si>
  <si>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</si>
  <si>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</si>
  <si>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</si>
  <si>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</si>
  <si>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</si>
  <si>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</si>
  <si>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</si>
  <si>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</si>
  <si>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</si>
  <si>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</si>
  <si>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</si>
  <si>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</si>
  <si>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</si>
  <si>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</si>
  <si>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</si>
  <si>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</si>
  <si>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</si>
  <si>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</si>
  <si>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</si>
  <si>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</si>
  <si>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</si>
  <si>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</si>
  <si>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</si>
  <si>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</si>
  <si>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</si>
  <si>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</si>
  <si>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</si>
  <si>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</si>
  <si>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</si>
  <si>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</si>
  <si>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</si>
  <si>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</si>
  <si>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</si>
  <si>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</si>
  <si>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</si>
  <si>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</si>
  <si>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</si>
  <si>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</si>
  <si>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</si>
  <si>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</si>
  <si>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</si>
  <si>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</si>
  <si>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</si>
  <si>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</si>
  <si>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</si>
  <si>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</si>
  <si>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</si>
  <si>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</si>
  <si>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</si>
  <si>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</si>
  <si>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</si>
  <si>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</si>
  <si>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</si>
  <si>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</si>
  <si>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</si>
  <si>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</si>
  <si>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</si>
  <si>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</si>
  <si>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</si>
  <si>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</si>
  <si>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</si>
  <si>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</si>
  <si>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</si>
  <si>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</si>
  <si>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</si>
  <si>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</si>
  <si>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</si>
  <si>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</si>
  <si>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</si>
  <si>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</si>
  <si>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</si>
  <si>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</si>
  <si>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</si>
  <si>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</si>
  <si>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</si>
  <si>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</si>
  <si>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</si>
  <si>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</si>
  <si>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</si>
  <si>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</si>
  <si>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</si>
  <si>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</si>
  <si>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</si>
  <si>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</si>
  <si>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</si>
  <si>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</si>
  <si>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</si>
  <si>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</si>
  <si>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</si>
  <si>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</si>
  <si>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</si>
  <si>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</si>
  <si>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</si>
  <si>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</si>
  <si>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</si>
  <si>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</si>
  <si>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</si>
  <si>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</si>
  <si>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</si>
  <si>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</si>
  <si>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</si>
  <si>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</si>
  <si>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</si>
  <si>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</si>
  <si>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</si>
  <si>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</si>
  <si>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</si>
  <si>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</si>
  <si>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</si>
  <si>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</si>
  <si>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</si>
  <si>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</si>
  <si>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</si>
  <si>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</si>
  <si>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</si>
  <si>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</si>
  <si>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</si>
  <si>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</si>
  <si>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</si>
  <si>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</si>
  <si>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</si>
  <si>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</si>
  <si>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</si>
  <si>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</si>
  <si>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</si>
  <si>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</si>
  <si>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</si>
  <si>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</si>
  <si>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</si>
  <si>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</si>
  <si>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</si>
  <si>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</si>
  <si>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</si>
  <si>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</si>
  <si>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</si>
  <si>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</si>
  <si>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</si>
  <si>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</si>
  <si>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</si>
  <si>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</si>
  <si>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</si>
  <si>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</si>
  <si>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</si>
  <si>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</si>
  <si>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</si>
  <si>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</si>
  <si>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</si>
  <si>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</si>
  <si>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</si>
  <si>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</si>
  <si>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</si>
  <si>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</si>
  <si>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</si>
  <si>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</si>
  <si>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</si>
  <si>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</si>
  <si>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</si>
  <si>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</si>
  <si>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</si>
  <si>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</si>
  <si>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</si>
  <si>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</si>
  <si>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</si>
  <si>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</si>
  <si>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</si>
  <si>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</si>
  <si>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</si>
  <si>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</si>
  <si>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</si>
  <si>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</si>
  <si>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</si>
  <si>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</si>
  <si>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</si>
  <si>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</si>
  <si>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</si>
  <si>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</si>
  <si>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</si>
  <si>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</si>
  <si>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</si>
  <si>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</si>
  <si>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</si>
  <si>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</si>
  <si>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</si>
  <si>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</si>
  <si>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</si>
  <si>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</si>
  <si>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</si>
  <si>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</si>
  <si>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</si>
  <si>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</si>
  <si>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</si>
  <si>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</si>
  <si>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</si>
  <si>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</si>
  <si>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</si>
  <si>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</si>
  <si>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</si>
  <si>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</si>
  <si>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</si>
  <si>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</si>
  <si>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</si>
  <si>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</si>
  <si>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</si>
  <si>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</si>
  <si>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</si>
  <si>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</si>
  <si>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</si>
  <si>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</si>
  <si>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</si>
  <si>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</si>
  <si>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</si>
  <si>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</si>
  <si>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</si>
  <si>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</si>
  <si>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</si>
  <si>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</si>
  <si>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</si>
  <si>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</si>
  <si>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</si>
  <si>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</si>
  <si>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</si>
  <si>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</si>
  <si>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</si>
  <si>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</si>
  <si>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</si>
  <si>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</si>
  <si>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</si>
  <si>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</si>
  <si>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</si>
  <si>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</si>
  <si>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</si>
  <si>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</si>
  <si>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</si>
  <si>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</si>
  <si>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</si>
  <si>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</si>
  <si>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</si>
  <si>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</si>
  <si>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</si>
  <si>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</si>
  <si>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</si>
  <si>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</si>
  <si>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</si>
  <si>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</si>
  <si>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</si>
  <si>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</si>
  <si>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</si>
  <si>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</si>
  <si>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</si>
  <si>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</si>
  <si>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</si>
  <si>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</si>
  <si>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</si>
  <si>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</si>
  <si>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</si>
  <si>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</si>
  <si>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</si>
  <si>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</si>
  <si>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</si>
  <si>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</si>
  <si>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</si>
  <si>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</si>
  <si>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</si>
  <si>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</si>
  <si>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</si>
  <si>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</si>
  <si>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</si>
  <si>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</si>
  <si>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</si>
  <si>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</si>
  <si>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</si>
  <si>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</si>
  <si>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</si>
  <si>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</si>
  <si>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</si>
  <si>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</si>
  <si>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</si>
  <si>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</si>
  <si>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</si>
  <si>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</si>
  <si>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</si>
  <si>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</si>
  <si>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</si>
  <si>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</si>
  <si>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</si>
  <si>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</si>
  <si>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</si>
  <si>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</si>
  <si>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</si>
  <si>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</si>
  <si>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</si>
  <si>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</si>
  <si>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</si>
  <si>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</si>
  <si>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</si>
  <si>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</si>
  <si>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</si>
  <si>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</si>
  <si>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</si>
  <si>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</si>
  <si>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</si>
  <si>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</si>
  <si>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</si>
  <si>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</si>
  <si>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</si>
  <si>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</si>
  <si>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</si>
  <si>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</si>
  <si>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</si>
  <si>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</si>
  <si>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</si>
  <si>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</si>
  <si>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</si>
  <si>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</si>
  <si>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</si>
  <si>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</si>
  <si>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</si>
  <si>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</si>
  <si>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</si>
  <si>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</si>
  <si>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</si>
  <si>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</si>
  <si>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</si>
  <si>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</si>
  <si>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</si>
  <si>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</si>
  <si>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</si>
  <si>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</si>
  <si>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</si>
  <si>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</si>
  <si>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</si>
  <si>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</si>
  <si>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</si>
  <si>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</si>
  <si>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</si>
  <si>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</si>
  <si>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</si>
  <si>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</si>
  <si>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</si>
  <si>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</si>
  <si>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</si>
  <si>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</si>
  <si>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</si>
  <si>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</si>
  <si>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</si>
  <si>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</si>
  <si>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</si>
  <si>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</si>
  <si>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</si>
  <si>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</si>
  <si>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</si>
  <si>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</si>
  <si>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</si>
  <si>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</si>
  <si>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</si>
  <si>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</si>
  <si>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</si>
  <si>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</si>
  <si>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</si>
  <si>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</si>
  <si>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</si>
  <si>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</si>
  <si>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</si>
  <si>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</si>
  <si>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</si>
  <si>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</si>
  <si>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</si>
  <si>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</si>
  <si>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</si>
  <si>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</si>
  <si>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</si>
  <si>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</si>
  <si>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</si>
  <si>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</si>
  <si>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</si>
  <si>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</si>
  <si>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</si>
  <si>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</si>
  <si>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</si>
  <si>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</si>
  <si>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</si>
  <si>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</si>
  <si>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</si>
  <si>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</si>
  <si>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</si>
  <si>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</si>
  <si>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</si>
  <si>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</si>
  <si>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</si>
  <si>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</si>
  <si>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</si>
  <si>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</si>
  <si>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</si>
  <si>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</si>
  <si>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</si>
  <si>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</si>
  <si>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</si>
  <si>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</si>
  <si>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</si>
  <si>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</si>
  <si>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</si>
  <si>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</si>
  <si>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</si>
  <si>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</si>
  <si>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</si>
  <si>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</si>
  <si>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</si>
  <si>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</si>
  <si>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</si>
  <si>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</si>
  <si>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</si>
  <si>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</si>
  <si>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</si>
  <si>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</si>
  <si>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</si>
  <si>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</si>
  <si>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</si>
  <si>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</si>
  <si>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</si>
  <si>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</si>
  <si>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</si>
  <si>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</si>
  <si>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</si>
  <si>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</si>
  <si>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</si>
  <si>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</si>
  <si>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</si>
  <si>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</si>
  <si>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</si>
  <si>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</si>
  <si>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</si>
  <si>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</si>
  <si>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</si>
  <si>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</si>
  <si>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</si>
  <si>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</si>
  <si>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</si>
  <si>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</si>
  <si>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</si>
  <si>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</si>
  <si>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</si>
  <si>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</si>
  <si>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</si>
  <si>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</si>
  <si>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</si>
  <si>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</si>
  <si>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</si>
  <si>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</si>
  <si>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</si>
  <si>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</si>
  <si>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</si>
  <si>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</si>
  <si>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</si>
  <si>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</si>
  <si>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</si>
  <si>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</si>
  <si>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</si>
  <si>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</si>
  <si>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</si>
  <si>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</si>
  <si>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</si>
  <si>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</si>
  <si>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</si>
  <si>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</si>
  <si>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</si>
  <si>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</si>
  <si>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</si>
  <si>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</si>
  <si>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</si>
  <si>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</si>
  <si>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</si>
  <si>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</si>
  <si>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</si>
  <si>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</si>
  <si>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</si>
  <si>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</si>
  <si>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</si>
  <si>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</si>
  <si>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</si>
  <si>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</si>
  <si>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</si>
  <si>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</si>
  <si>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</si>
  <si>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</si>
  <si>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</si>
  <si>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</si>
  <si>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</si>
  <si>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</si>
  <si>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</si>
  <si>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</si>
  <si>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</si>
  <si>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</si>
  <si>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</si>
  <si>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</si>
  <si>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</si>
  <si>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</si>
  <si>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</si>
  <si>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</si>
  <si>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</si>
  <si>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</si>
  <si>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</si>
  <si>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</si>
  <si>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</si>
  <si>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</si>
  <si>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</si>
  <si>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</si>
  <si>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</si>
  <si>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</si>
  <si>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</si>
  <si>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</si>
  <si>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</si>
  <si>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</si>
  <si>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</si>
  <si>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</si>
  <si>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</si>
  <si>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</si>
  <si>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</si>
  <si>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</si>
  <si>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</si>
  <si>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</si>
  <si>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</si>
  <si>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</si>
  <si>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</si>
  <si>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</si>
  <si>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</si>
  <si>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</si>
  <si>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</si>
  <si>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</si>
  <si>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</si>
  <si>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</si>
  <si>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</si>
  <si>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</si>
  <si>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</si>
  <si>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</si>
  <si>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</si>
  <si>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</si>
  <si>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</si>
  <si>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</si>
  <si>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</si>
  <si>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</si>
  <si>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</si>
  <si>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</si>
  <si>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</si>
  <si>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</si>
  <si>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</si>
  <si>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</si>
  <si>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</si>
  <si>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</si>
  <si>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</si>
  <si>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</si>
  <si>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</si>
  <si>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</si>
  <si>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</si>
  <si>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</si>
  <si>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</si>
  <si>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</si>
  <si>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</si>
  <si>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</si>
  <si>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</si>
  <si>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</si>
  <si>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</si>
  <si>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</si>
  <si>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</si>
  <si>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</si>
  <si>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</si>
  <si>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</si>
  <si>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</si>
  <si>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</si>
  <si>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</si>
  <si>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</si>
  <si>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</si>
  <si>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</si>
  <si>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</si>
  <si>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</si>
  <si>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</si>
  <si>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</si>
  <si>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</si>
  <si>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</si>
  <si>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</si>
  <si>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</si>
  <si>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</si>
  <si>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</si>
  <si>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</si>
  <si>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</si>
  <si>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</si>
  <si>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</si>
  <si>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</si>
  <si>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</si>
  <si>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</si>
  <si>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</si>
  <si>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</si>
  <si>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</si>
  <si>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</si>
  <si>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</si>
  <si>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</si>
  <si>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</si>
  <si>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</si>
  <si>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</si>
  <si>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</si>
  <si>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</si>
  <si>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</si>
  <si>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</si>
  <si>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</si>
  <si>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</si>
  <si>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</si>
  <si>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</si>
  <si>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</si>
  <si>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</si>
  <si>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</si>
  <si>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</si>
  <si>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</si>
  <si>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</si>
  <si>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</si>
  <si>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</si>
  <si>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</si>
  <si>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</si>
  <si>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</si>
  <si>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</si>
  <si>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</si>
  <si>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</si>
  <si>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</si>
  <si>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</si>
  <si>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</si>
  <si>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</si>
  <si>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</si>
  <si>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</si>
  <si>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</si>
  <si>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</si>
  <si>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</si>
  <si>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</si>
  <si>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</si>
  <si>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</si>
  <si>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</si>
  <si>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</si>
  <si>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</si>
  <si>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</si>
  <si>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</si>
  <si>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</si>
  <si>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</si>
  <si>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</si>
  <si>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</si>
  <si>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</si>
  <si>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</si>
  <si>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</si>
  <si>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</si>
  <si>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</si>
  <si>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</si>
  <si>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</si>
  <si>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</si>
  <si>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</si>
  <si>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</si>
  <si>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</si>
  <si>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</si>
  <si>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</si>
  <si>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</si>
  <si>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</si>
  <si>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</si>
  <si>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</si>
  <si>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</si>
  <si>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</si>
  <si>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</si>
  <si>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</si>
  <si>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</si>
  <si>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</si>
  <si>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</si>
  <si>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</si>
  <si>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</si>
  <si>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</si>
  <si>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</si>
  <si>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</si>
  <si>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</si>
  <si>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</si>
  <si>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</si>
  <si>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</si>
  <si>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</si>
  <si>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</si>
  <si>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</si>
  <si>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</si>
  <si>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</si>
  <si>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</si>
  <si>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</si>
  <si>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</si>
  <si>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</si>
  <si>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</si>
  <si>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</si>
  <si>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</si>
  <si>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</si>
  <si>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</si>
  <si>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</si>
  <si>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</si>
  <si>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</si>
  <si>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</si>
  <si>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</si>
  <si>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</si>
  <si>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</si>
  <si>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</si>
  <si>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</si>
  <si>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</si>
  <si>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</si>
  <si>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</si>
  <si>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</si>
  <si>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</si>
  <si>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</si>
  <si>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</si>
  <si>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</si>
  <si>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</si>
  <si>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</si>
  <si>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</si>
  <si>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</si>
  <si>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</si>
  <si>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</si>
  <si>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</si>
  <si>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</si>
  <si>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</si>
  <si>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</si>
  <si>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</si>
  <si>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</si>
  <si>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</si>
  <si>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</si>
  <si>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</si>
  <si>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</si>
  <si>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</si>
  <si>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</si>
  <si>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</si>
  <si>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</si>
  <si>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</si>
  <si>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</si>
  <si>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</si>
  <si>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</si>
  <si>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</si>
  <si>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</si>
  <si>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</si>
  <si>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</si>
  <si>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</si>
  <si>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</si>
  <si>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</si>
  <si>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</si>
  <si>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</si>
  <si>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</si>
  <si>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</si>
  <si>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</si>
  <si>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</si>
  <si>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</si>
  <si>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</si>
  <si>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</si>
  <si>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</si>
  <si>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</si>
  <si>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</si>
  <si>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</si>
  <si>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</si>
  <si>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</si>
  <si>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</si>
  <si>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</si>
  <si>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</si>
  <si>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</si>
  <si>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</si>
  <si>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</si>
  <si>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</si>
  <si>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</si>
  <si>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</si>
  <si>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</si>
  <si>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</si>
  <si>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</si>
  <si>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</si>
  <si>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</si>
  <si>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</si>
  <si>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</si>
  <si>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</si>
  <si>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</si>
  <si>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</si>
  <si>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</si>
  <si>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</si>
  <si>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</si>
  <si>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</si>
  <si>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</si>
  <si>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</si>
  <si>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</si>
  <si>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</si>
  <si>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</si>
  <si>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</si>
  <si>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</si>
  <si>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</si>
  <si>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</si>
  <si>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</si>
  <si>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</si>
  <si>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</si>
  <si>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</si>
  <si>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</si>
  <si>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</si>
  <si>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</si>
  <si>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</si>
  <si>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</si>
  <si>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</si>
  <si>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</si>
  <si>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</si>
  <si>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</si>
  <si>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</si>
  <si>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</si>
  <si>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</si>
  <si>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</si>
  <si>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</si>
  <si>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</si>
  <si>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</si>
  <si>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</si>
  <si>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</si>
  <si>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</si>
  <si>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</si>
  <si>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</si>
  <si>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</si>
  <si>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</si>
  <si>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</si>
  <si>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</si>
  <si>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</si>
  <si>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</si>
  <si>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</si>
  <si>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</si>
  <si>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</si>
  <si>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</si>
  <si>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</si>
  <si>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</si>
  <si>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</si>
  <si>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</si>
  <si>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</si>
  <si>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</si>
  <si>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</si>
  <si>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</si>
  <si>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</si>
  <si>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</si>
  <si>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</si>
  <si>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</si>
  <si>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</si>
  <si>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</si>
  <si>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</si>
  <si>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</si>
  <si>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</si>
  <si>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</si>
  <si>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</si>
  <si>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</si>
  <si>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</si>
  <si>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</si>
  <si>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</si>
  <si>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</si>
  <si>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</si>
  <si>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</si>
  <si>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</si>
  <si>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</si>
  <si>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</si>
  <si>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</si>
  <si>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</si>
  <si>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</si>
  <si>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</si>
  <si>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</si>
  <si>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</si>
  <si>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</si>
  <si>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</si>
  <si>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</si>
  <si>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</si>
  <si>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</si>
  <si>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</si>
  <si>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</si>
  <si>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</si>
  <si>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</si>
  <si>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</si>
  <si>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</si>
  <si>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</si>
  <si>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</si>
  <si>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</si>
  <si>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</si>
  <si>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</si>
  <si>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</si>
  <si>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</si>
  <si>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</si>
  <si>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</si>
  <si>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</si>
  <si>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</si>
  <si>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</si>
  <si>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</si>
  <si>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</si>
  <si>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</si>
  <si>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</si>
  <si>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</si>
  <si>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</si>
  <si>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</si>
  <si>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</si>
  <si>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</si>
  <si>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</si>
  <si>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</si>
  <si>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</si>
  <si>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</si>
  <si>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</si>
  <si>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</si>
  <si>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</si>
  <si>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</si>
  <si>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</si>
  <si>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</si>
  <si>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</si>
  <si>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</si>
  <si>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</si>
  <si>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</si>
  <si>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</si>
  <si>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</si>
  <si>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</si>
  <si>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</si>
  <si>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</si>
  <si>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</si>
  <si>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</si>
  <si>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</si>
  <si>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</si>
  <si>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</si>
  <si>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</si>
  <si>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</si>
  <si>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</si>
  <si>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</si>
  <si>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</si>
  <si>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</si>
  <si>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</si>
  <si>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</si>
  <si>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</si>
  <si>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</si>
  <si>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</si>
  <si>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</si>
  <si>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</si>
  <si>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</si>
  <si>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</si>
  <si>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</si>
  <si>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</si>
  <si>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</si>
  <si>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</si>
  <si>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</si>
  <si>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</si>
  <si>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</si>
  <si>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</si>
  <si>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</si>
  <si>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</si>
  <si>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</si>
  <si>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</si>
  <si>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</si>
  <si>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</si>
  <si>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</si>
  <si>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</si>
  <si>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</si>
  <si>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</si>
  <si>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</si>
  <si>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</si>
  <si>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</si>
  <si>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</si>
  <si>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</si>
  <si>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</si>
  <si>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</si>
  <si>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</si>
  <si>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</si>
  <si>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</si>
  <si>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</si>
  <si>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</si>
  <si>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</si>
  <si>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</si>
  <si>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</si>
  <si>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</si>
  <si>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</si>
  <si>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</si>
  <si>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</si>
  <si>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</si>
  <si>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</si>
  <si>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</si>
  <si>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</si>
  <si>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</si>
  <si>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</si>
  <si>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</si>
  <si>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</si>
  <si>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</si>
  <si>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</si>
  <si>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</si>
  <si>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</si>
  <si>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</si>
  <si>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</si>
  <si>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</si>
  <si>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</si>
  <si>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</si>
  <si>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</si>
  <si>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</si>
  <si>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</si>
  <si>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</si>
  <si>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</si>
  <si>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</si>
  <si>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</si>
  <si>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</si>
  <si>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</si>
  <si>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</si>
  <si>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</si>
  <si>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</si>
  <si>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</si>
  <si>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</si>
  <si>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</si>
  <si>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</si>
  <si>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</si>
  <si>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</si>
  <si>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</si>
  <si>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</si>
  <si>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</si>
  <si>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</si>
  <si>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</si>
  <si>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</si>
  <si>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</si>
  <si>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</si>
  <si>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</si>
  <si>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</si>
  <si>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</si>
  <si>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</si>
  <si>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</si>
  <si>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</si>
  <si>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</si>
  <si>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</si>
  <si>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</si>
  <si>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</si>
  <si>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</si>
  <si>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</si>
  <si>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</si>
  <si>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</si>
  <si>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</si>
  <si>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</si>
  <si>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</si>
  <si>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</si>
  <si>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</si>
  <si>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</si>
  <si>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</si>
  <si>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</si>
  <si>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</si>
  <si>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</si>
  <si>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</si>
  <si>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</si>
  <si>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</si>
  <si>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</si>
  <si>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</si>
  <si>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</si>
  <si>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</si>
  <si>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</si>
  <si>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</si>
  <si>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</si>
  <si>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</si>
  <si>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</si>
  <si>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</si>
  <si>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</si>
  <si>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</si>
  <si>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</si>
  <si>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</si>
  <si>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</si>
  <si>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</si>
  <si>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</si>
  <si>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</si>
  <si>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</si>
  <si>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</si>
  <si>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</si>
  <si>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</si>
  <si>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</si>
  <si>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</si>
  <si>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</si>
  <si>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</si>
  <si>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</si>
  <si>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</si>
  <si>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</si>
  <si>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</si>
  <si>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</si>
  <si>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</si>
  <si>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</si>
  <si>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</si>
  <si>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</si>
  <si>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</si>
  <si>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</si>
  <si>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</si>
  <si>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</si>
  <si>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</si>
  <si>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</si>
  <si>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</si>
  <si>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</si>
  <si>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</si>
  <si>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</si>
  <si>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</si>
  <si>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</si>
  <si>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</si>
  <si>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</si>
  <si>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</si>
  <si>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</si>
  <si>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</si>
  <si>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</si>
  <si>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</si>
  <si>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</si>
  <si>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</si>
  <si>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</si>
  <si>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</si>
  <si>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</si>
  <si>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</si>
  <si>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</si>
  <si>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</si>
  <si>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</si>
  <si>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</si>
  <si>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</si>
  <si>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</si>
  <si>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</si>
  <si>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</si>
  <si>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</si>
  <si>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</si>
  <si>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</si>
  <si>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</si>
  <si>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</si>
  <si>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</si>
  <si>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</si>
  <si>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</si>
  <si>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</si>
  <si>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</si>
  <si>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</si>
  <si>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</si>
  <si>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</si>
  <si>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</si>
  <si>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</si>
  <si>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</si>
  <si>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</si>
  <si>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</si>
  <si>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</si>
  <si>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</si>
  <si>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</si>
  <si>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</si>
  <si>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</si>
  <si>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</si>
  <si>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</si>
  <si>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</si>
  <si>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</si>
  <si>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</si>
  <si>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</si>
  <si>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</si>
  <si>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</si>
  <si>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</si>
  <si>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</si>
  <si>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</si>
  <si>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</si>
  <si>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</si>
  <si>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</si>
  <si>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</si>
  <si>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</si>
  <si>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</si>
  <si>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</si>
  <si>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</si>
  <si>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</si>
  <si>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</si>
  <si>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</si>
  <si>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</si>
  <si>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</si>
  <si>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</si>
  <si>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</si>
  <si>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</si>
  <si>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</si>
  <si>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</si>
  <si>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</si>
  <si>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</si>
  <si>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</si>
  <si>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</si>
  <si>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</si>
  <si>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</si>
  <si>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</si>
  <si>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</si>
  <si>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</si>
  <si>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</si>
  <si>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</si>
  <si>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</si>
  <si>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</si>
  <si>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</si>
  <si>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</si>
  <si>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</si>
  <si>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</si>
  <si>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</si>
  <si>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</si>
  <si>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</si>
  <si>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</si>
  <si>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</si>
  <si>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</si>
  <si>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</si>
  <si>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</si>
  <si>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</si>
  <si>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</si>
  <si>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</si>
  <si>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</si>
  <si>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</si>
  <si>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</si>
  <si>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</si>
  <si>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</si>
  <si>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</si>
  <si>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</si>
  <si>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</si>
  <si>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</si>
  <si>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</si>
  <si>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</si>
  <si>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</si>
  <si>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</si>
  <si>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</si>
  <si>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</si>
  <si>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</si>
  <si>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</si>
  <si>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</si>
  <si>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</si>
  <si>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</si>
  <si>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</si>
  <si>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</si>
  <si>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</si>
  <si>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</si>
  <si>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</si>
  <si>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</si>
  <si>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</si>
  <si>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</si>
  <si>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</si>
  <si>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</si>
  <si>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</si>
  <si>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</si>
  <si>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</si>
  <si>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</si>
  <si>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</si>
  <si>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</si>
  <si>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</si>
  <si>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</si>
  <si>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</si>
  <si>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</si>
  <si>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</si>
  <si>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</si>
  <si>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</si>
  <si>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</si>
  <si>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</si>
  <si>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</si>
  <si>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</si>
  <si>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</si>
  <si>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</si>
  <si>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</si>
  <si>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</si>
  <si>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</si>
  <si>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</si>
  <si>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</si>
  <si>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</si>
  <si>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</si>
  <si>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</si>
  <si>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</si>
  <si>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</si>
  <si>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</si>
  <si>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</si>
  <si>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</si>
  <si>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</si>
  <si>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</si>
  <si>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</si>
  <si>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</si>
  <si>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</si>
  <si>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</si>
  <si>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</si>
  <si>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</si>
  <si>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</si>
  <si>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</si>
  <si>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</si>
  <si>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</si>
  <si>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</si>
  <si>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</si>
  <si>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</si>
  <si>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</si>
  <si>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</si>
  <si>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</si>
  <si>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</si>
  <si>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</si>
  <si>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</si>
  <si>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</si>
  <si>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</si>
  <si>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</si>
  <si>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</si>
  <si>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</si>
  <si>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</si>
  <si>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</si>
  <si>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</si>
  <si>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</si>
  <si>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</si>
  <si>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</si>
  <si>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</si>
  <si>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</si>
  <si>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</si>
  <si>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</si>
  <si>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</si>
  <si>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</si>
  <si>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</si>
  <si>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</si>
  <si>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</si>
  <si>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</si>
  <si>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</si>
  <si>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</si>
  <si>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</si>
  <si>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</si>
  <si>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</si>
  <si>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</si>
  <si>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</si>
  <si>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</si>
  <si>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</si>
  <si>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</si>
  <si>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</si>
  <si>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</si>
  <si>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</si>
  <si>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</si>
  <si>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</si>
  <si>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</si>
  <si>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</si>
  <si>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</si>
  <si>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</si>
  <si>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</si>
  <si>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</si>
  <si>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</si>
  <si>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</si>
  <si>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</si>
  <si>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</si>
  <si>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</si>
  <si>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</si>
  <si>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</si>
  <si>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</si>
  <si>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</si>
  <si>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</si>
  <si>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</si>
  <si>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</si>
  <si>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</si>
  <si>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</si>
  <si>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</si>
  <si>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</si>
  <si>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</si>
  <si>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</si>
  <si>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</si>
  <si>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</si>
  <si>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</si>
  <si>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</si>
  <si>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</si>
  <si>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</si>
  <si>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</si>
  <si>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</si>
  <si>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</si>
  <si>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</si>
  <si>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</si>
  <si>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</si>
  <si>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</si>
  <si>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</si>
  <si>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</si>
  <si>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</si>
  <si>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</si>
  <si>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</si>
  <si>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</si>
  <si>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</si>
  <si>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</si>
  <si>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</si>
  <si>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</si>
  <si>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</si>
  <si>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</si>
  <si>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</si>
  <si>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</si>
  <si>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</si>
  <si>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</si>
  <si>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</si>
  <si>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</si>
  <si>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</si>
  <si>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</si>
  <si>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</si>
  <si>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</si>
  <si>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</si>
  <si>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</si>
  <si>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</si>
  <si>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</si>
  <si>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</si>
  <si>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</si>
  <si>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</si>
  <si>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</si>
  <si>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</si>
  <si>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</si>
  <si>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</si>
  <si>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</si>
  <si>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</si>
  <si>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</si>
  <si>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</si>
  <si>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</si>
  <si>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</si>
  <si>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</si>
  <si>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</si>
  <si>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</si>
  <si>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</si>
  <si>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</si>
  <si>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</si>
  <si>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</si>
  <si>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</si>
  <si>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</si>
  <si>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</si>
  <si>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</si>
  <si>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</si>
  <si>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</si>
  <si>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</si>
  <si>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</si>
  <si>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</si>
  <si>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</si>
  <si>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</si>
  <si>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</si>
  <si>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</si>
  <si>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</si>
  <si>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</si>
  <si>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</si>
  <si>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</si>
  <si>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</si>
  <si>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</si>
  <si>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</si>
  <si>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</si>
  <si>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</si>
  <si>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</si>
  <si>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</si>
  <si>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</si>
  <si>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</si>
  <si>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</si>
  <si>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</si>
  <si>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</si>
  <si>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</si>
  <si>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</si>
  <si>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</si>
  <si>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</si>
  <si>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</si>
  <si>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</si>
  <si>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</si>
  <si>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</si>
  <si>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</si>
  <si>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</si>
  <si>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</si>
  <si>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</si>
  <si>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</si>
  <si>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</si>
  <si>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</si>
  <si>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</si>
  <si>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</si>
  <si>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</si>
  <si>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</si>
  <si>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</si>
  <si>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</si>
  <si>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</si>
  <si>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</si>
  <si>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</si>
  <si>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</si>
  <si>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</si>
  <si>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</si>
  <si>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</si>
  <si>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</si>
  <si>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</si>
  <si>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</si>
  <si>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</si>
  <si>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</si>
  <si>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</si>
  <si>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</si>
  <si>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</si>
  <si>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</si>
  <si>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</si>
  <si>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</si>
  <si>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</si>
  <si>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</si>
  <si>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</si>
  <si>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</si>
  <si>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</si>
  <si>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</si>
  <si>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</si>
  <si>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</si>
  <si>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</si>
  <si>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</si>
  <si>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</si>
  <si>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</si>
  <si>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</si>
  <si>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</si>
  <si>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</si>
  <si>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</si>
  <si>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</si>
  <si>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</si>
  <si>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</si>
  <si>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</si>
  <si>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</si>
  <si>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</si>
  <si>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</si>
  <si>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</si>
  <si>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</si>
  <si>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</si>
  <si>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</si>
  <si>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</si>
  <si>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</si>
  <si>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</si>
  <si>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</si>
  <si>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</si>
  <si>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</si>
  <si>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</si>
  <si>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</si>
  <si>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</si>
  <si>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</si>
  <si>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</si>
  <si>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</si>
  <si>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</si>
  <si>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</si>
  <si>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</si>
  <si>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</si>
  <si>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</si>
  <si>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</si>
  <si>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</si>
  <si>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</si>
  <si>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</si>
  <si>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</si>
  <si>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</si>
  <si>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</si>
  <si>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</si>
  <si>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</si>
  <si>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</si>
  <si>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</si>
  <si>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</si>
  <si>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</si>
  <si>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</si>
  <si>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</si>
  <si>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</si>
  <si>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</si>
  <si>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</si>
  <si>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</si>
  <si>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</si>
  <si>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</si>
  <si>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</si>
  <si>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</si>
  <si>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</si>
  <si>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</si>
  <si>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</si>
  <si>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</si>
  <si>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</si>
  <si>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</si>
  <si>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</si>
  <si>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</si>
  <si>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</si>
  <si>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</si>
  <si>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</si>
  <si>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</si>
  <si>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</si>
  <si>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</si>
  <si>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</si>
  <si>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</si>
  <si>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</si>
  <si>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</si>
  <si>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</si>
  <si>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</si>
  <si>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</si>
  <si>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</si>
  <si>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</si>
  <si>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</si>
  <si>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</si>
  <si>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</si>
  <si>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</si>
  <si>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</si>
  <si>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</si>
  <si>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</si>
  <si>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</si>
  <si>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</si>
  <si>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</si>
  <si>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</si>
  <si>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</si>
  <si>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</si>
  <si>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</si>
  <si>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</si>
  <si>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</si>
  <si>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</si>
  <si>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</si>
  <si>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</si>
  <si>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</si>
  <si>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</si>
  <si>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</si>
  <si>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</si>
  <si>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</si>
  <si>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</si>
  <si>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</si>
  <si>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</si>
  <si>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</si>
  <si>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</si>
  <si>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</si>
  <si>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</si>
  <si>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</si>
  <si>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</si>
  <si>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</si>
  <si>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</si>
  <si>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</si>
  <si>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</si>
  <si>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</si>
  <si>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</si>
  <si>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</si>
  <si>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</si>
  <si>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</si>
  <si>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</si>
  <si>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</si>
  <si>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</si>
  <si>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</si>
  <si>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</si>
  <si>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</si>
  <si>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</si>
  <si>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</si>
  <si>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</si>
  <si>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</si>
  <si>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</si>
  <si>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</si>
  <si>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</si>
  <si>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</si>
  <si>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</si>
  <si>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</si>
  <si>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</si>
  <si>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</si>
  <si>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</si>
  <si>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</si>
  <si>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</si>
  <si>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</si>
  <si>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</si>
  <si>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</si>
  <si>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</si>
  <si>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</si>
  <si>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</si>
  <si>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</si>
  <si>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</si>
  <si>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</si>
  <si>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</si>
  <si>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</si>
  <si>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</si>
  <si>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</si>
  <si>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</si>
  <si>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</si>
  <si>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</si>
  <si>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</si>
  <si>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</si>
  <si>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</si>
  <si>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</si>
  <si>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</si>
  <si>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</si>
  <si>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</si>
  <si>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</si>
  <si>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</si>
  <si>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</si>
  <si>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</si>
  <si>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</si>
  <si>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</si>
  <si>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</si>
  <si>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</si>
  <si>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</si>
  <si>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</si>
  <si>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</si>
  <si>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</si>
  <si>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</si>
  <si>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</si>
  <si>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</si>
  <si>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</si>
  <si>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</si>
  <si>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</si>
  <si>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</si>
  <si>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</si>
  <si>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</si>
  <si>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</si>
  <si>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</si>
  <si>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</si>
  <si>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</si>
  <si>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</si>
  <si>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</si>
  <si>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</si>
  <si>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</si>
  <si>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</si>
  <si>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</si>
  <si>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</si>
  <si>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</si>
  <si>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</si>
  <si>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</si>
  <si>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</si>
  <si>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</si>
  <si>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</si>
  <si>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</si>
  <si>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</si>
  <si>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</si>
  <si>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</si>
  <si>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</si>
  <si>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</si>
  <si>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</si>
  <si>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</si>
  <si>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</si>
  <si>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</si>
  <si>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</si>
  <si>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</si>
  <si>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</si>
  <si>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</si>
  <si>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</si>
  <si>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</si>
  <si>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</si>
  <si>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</si>
  <si>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</si>
  <si>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</si>
  <si>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</si>
  <si>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</si>
  <si>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</si>
  <si>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</si>
  <si>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</si>
  <si>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</si>
  <si>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</si>
  <si>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</si>
  <si>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</si>
  <si>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</si>
  <si>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</si>
  <si>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</si>
  <si>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</si>
  <si>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</si>
  <si>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</si>
  <si>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</si>
  <si>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</si>
  <si>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</si>
  <si>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</si>
  <si>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</si>
  <si>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</si>
  <si>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</si>
  <si>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</si>
  <si>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</si>
  <si>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</si>
  <si>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</si>
  <si>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</si>
  <si>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</si>
  <si>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</si>
  <si>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</si>
  <si>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</si>
  <si>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</si>
  <si>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</si>
  <si>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</si>
  <si>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</si>
  <si>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</si>
  <si>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</si>
  <si>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</si>
  <si>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</si>
  <si>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</si>
  <si>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</si>
  <si>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</si>
  <si>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</si>
  <si>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</si>
  <si>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</si>
  <si>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</si>
  <si>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</si>
  <si>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</si>
  <si>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</si>
  <si>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</si>
  <si>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</si>
  <si>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</si>
  <si>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</si>
  <si>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</si>
  <si>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</si>
  <si>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</si>
  <si>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</si>
  <si>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</si>
  <si>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</si>
  <si>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</si>
  <si>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</si>
  <si>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</si>
  <si>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</si>
  <si>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</si>
  <si>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</si>
  <si>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</si>
  <si>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</si>
  <si>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</si>
  <si>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</si>
  <si>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</si>
  <si>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</si>
  <si>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</si>
  <si>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</si>
  <si>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</si>
  <si>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</si>
  <si>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</si>
  <si>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</si>
  <si>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</si>
  <si>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</si>
  <si>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</si>
  <si>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</si>
  <si>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</si>
  <si>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</si>
  <si>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</si>
  <si>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</si>
  <si>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</si>
  <si>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</si>
  <si>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</si>
  <si>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</si>
  <si>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</si>
  <si>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</si>
  <si>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</si>
  <si>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</si>
  <si>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</si>
  <si>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</si>
  <si>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</si>
  <si>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</si>
  <si>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</si>
  <si>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</si>
  <si>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</si>
  <si>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</si>
  <si>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</si>
  <si>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</si>
  <si>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</si>
  <si>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</si>
  <si>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</si>
  <si>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</si>
  <si>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</si>
  <si>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</si>
  <si>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</si>
  <si>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</si>
  <si>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</si>
  <si>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</si>
  <si>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</si>
  <si>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</si>
  <si>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</si>
  <si>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</si>
  <si>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</si>
  <si>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</si>
  <si>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</si>
  <si>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</si>
  <si>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</si>
  <si>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</si>
  <si>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</si>
  <si>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</si>
  <si>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</si>
  <si>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</si>
  <si>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</si>
  <si>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</si>
  <si>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</si>
  <si>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</si>
  <si>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</si>
  <si>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</si>
  <si>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</si>
  <si>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</si>
  <si>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</si>
  <si>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</si>
  <si>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</si>
  <si>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</si>
  <si>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</si>
  <si>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</si>
  <si>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</si>
  <si>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</si>
  <si>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</si>
  <si>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</si>
  <si>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</si>
  <si>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</si>
  <si>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</si>
  <si>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</si>
  <si>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</si>
  <si>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</si>
  <si>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</si>
  <si>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</si>
  <si>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</si>
  <si>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</si>
  <si>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</si>
  <si>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</si>
  <si>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</si>
  <si>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</si>
  <si>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</si>
  <si>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</si>
  <si>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</si>
  <si>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</si>
  <si>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</si>
  <si>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</si>
  <si>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</si>
  <si>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</si>
  <si>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</si>
  <si>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</si>
  <si>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</si>
  <si>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</si>
  <si>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</si>
  <si>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</si>
  <si>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</si>
  <si>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</si>
  <si>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</si>
  <si>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</si>
  <si>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</si>
  <si>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</si>
  <si>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</si>
  <si>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</si>
  <si>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</si>
  <si>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</si>
  <si>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</si>
  <si>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</si>
  <si>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</si>
  <si>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</si>
  <si>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</si>
  <si>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</si>
  <si>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</si>
  <si>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</si>
  <si>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</si>
  <si>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</si>
  <si>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</si>
  <si>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</si>
  <si>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</si>
  <si>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</si>
  <si>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</si>
  <si>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</si>
  <si>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</si>
  <si>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</si>
  <si>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</si>
  <si>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</si>
  <si>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</si>
  <si>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</si>
  <si>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</si>
  <si>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</si>
  <si>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</si>
  <si>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</si>
  <si>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</si>
  <si>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</si>
  <si>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</si>
  <si>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</si>
  <si>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</si>
  <si>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</si>
  <si>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</si>
  <si>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</si>
  <si>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</si>
  <si>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</si>
  <si>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</si>
  <si>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</si>
  <si>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</si>
  <si>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</si>
  <si>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</si>
  <si>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</si>
  <si>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</si>
  <si>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</si>
  <si>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</si>
  <si>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</si>
  <si>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</si>
  <si>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</si>
  <si>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</si>
  <si>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</si>
  <si>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</si>
  <si>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</si>
  <si>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</si>
  <si>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</si>
  <si>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</si>
  <si>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</si>
  <si>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</si>
  <si>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</si>
  <si>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</si>
  <si>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</si>
  <si>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</si>
  <si>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</si>
  <si>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</si>
  <si>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</si>
  <si>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</si>
  <si>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</si>
  <si>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</si>
  <si>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</si>
  <si>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</si>
  <si>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</si>
  <si>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</si>
  <si>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</si>
  <si>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</si>
  <si>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</si>
  <si>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</si>
  <si>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</si>
  <si>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</si>
  <si>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</si>
  <si>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</si>
  <si>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</si>
  <si>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</si>
  <si>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</si>
  <si>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</si>
  <si>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</si>
  <si>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</si>
  <si>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</si>
  <si>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</si>
  <si>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</si>
  <si>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</si>
  <si>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</si>
  <si>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</si>
  <si>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</si>
  <si>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</si>
  <si>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</si>
  <si>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</si>
  <si>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</si>
  <si>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</si>
  <si>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</si>
  <si>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</si>
  <si>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</si>
  <si>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</si>
  <si>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</si>
  <si>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</si>
  <si>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</si>
  <si>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</si>
  <si>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</si>
  <si>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</si>
  <si>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</si>
  <si>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</si>
  <si>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</si>
  <si>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</si>
  <si>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</si>
  <si>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</si>
  <si>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</si>
  <si>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</si>
  <si>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</si>
  <si>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</si>
  <si>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</si>
  <si>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</si>
  <si>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</si>
  <si>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</si>
  <si>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</si>
  <si>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</si>
  <si>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</si>
  <si>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</si>
  <si>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</si>
  <si>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</si>
  <si>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</si>
  <si>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</si>
  <si>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</si>
  <si>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</si>
  <si>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</si>
  <si>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</si>
  <si>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</si>
  <si>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</si>
  <si>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</si>
  <si>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</si>
  <si>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</si>
  <si>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</si>
  <si>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</si>
  <si>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</si>
  <si>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</si>
  <si>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</si>
  <si>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</si>
  <si>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</si>
  <si>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</si>
  <si>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</si>
  <si>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</si>
  <si>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</si>
  <si>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</si>
  <si>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</si>
  <si>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</si>
  <si>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</si>
  <si>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</si>
  <si>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</si>
  <si>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</si>
  <si>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</si>
  <si>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</si>
  <si>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</si>
  <si>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</si>
  <si>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</si>
  <si>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</si>
  <si>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</si>
  <si>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</si>
  <si>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</si>
  <si>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</si>
  <si>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</si>
  <si>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</si>
  <si>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</si>
  <si>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</si>
  <si>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</si>
  <si>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</si>
  <si>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</si>
  <si>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</si>
  <si>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</si>
  <si>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</si>
  <si>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</si>
  <si>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</si>
  <si>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</si>
  <si>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</si>
  <si>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</si>
  <si>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</si>
  <si>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</si>
  <si>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</si>
  <si>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</si>
  <si>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</si>
  <si>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</si>
  <si>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</si>
  <si>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</si>
  <si>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</si>
  <si>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</si>
  <si>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</si>
  <si>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</si>
  <si>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</si>
  <si>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</si>
  <si>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</si>
  <si>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</si>
  <si>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</si>
  <si>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</si>
  <si>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</si>
  <si>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</si>
  <si>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</si>
  <si>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</si>
  <si>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</si>
  <si>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</si>
  <si>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</si>
  <si>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</si>
  <si>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</si>
  <si>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</si>
  <si>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</si>
  <si>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</si>
  <si>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</si>
  <si>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</si>
  <si>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</si>
  <si>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</si>
  <si>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</si>
  <si>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</si>
  <si>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</si>
  <si>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</si>
  <si>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</si>
  <si>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</si>
  <si>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</si>
  <si>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</si>
  <si>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</si>
  <si>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</si>
  <si>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</si>
  <si>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</si>
  <si>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</si>
  <si>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</si>
  <si>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</si>
  <si>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</si>
  <si>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</si>
  <si>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</si>
  <si>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</si>
  <si>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</si>
  <si>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</si>
  <si>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</si>
  <si>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</si>
  <si>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</si>
  <si>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</si>
  <si>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</si>
  <si>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</si>
  <si>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</si>
  <si>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</si>
  <si>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</si>
  <si>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</si>
  <si>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</si>
  <si>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</si>
  <si>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</si>
  <si>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</si>
  <si>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</si>
  <si>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</si>
  <si>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</si>
  <si>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</si>
  <si>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</si>
  <si>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</si>
  <si>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</si>
  <si>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</si>
  <si>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</si>
  <si>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</si>
  <si>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</si>
  <si>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</si>
  <si>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</si>
  <si>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</si>
  <si>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</si>
  <si>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</si>
  <si>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</si>
  <si>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</si>
  <si>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</si>
  <si>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</si>
  <si>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</si>
  <si>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</si>
  <si>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</si>
  <si>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</si>
  <si>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</si>
  <si>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</si>
  <si>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</si>
  <si>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</si>
  <si>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</si>
  <si>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</si>
  <si>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</si>
  <si>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</si>
  <si>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</si>
  <si>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</si>
  <si>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</si>
  <si>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</si>
  <si>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</si>
  <si>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</si>
  <si>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</si>
  <si>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</si>
  <si>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</si>
  <si>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</si>
  <si>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</si>
  <si>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</si>
  <si>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</si>
  <si>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</si>
  <si>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</si>
  <si>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</si>
  <si>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</si>
  <si>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</si>
  <si>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</si>
  <si>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</si>
  <si>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</si>
  <si>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</si>
  <si>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</si>
  <si>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</si>
  <si>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</si>
  <si>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</si>
  <si>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</si>
  <si>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</si>
  <si>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</si>
  <si>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</si>
  <si>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</si>
  <si>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</si>
  <si>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</si>
  <si>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</si>
  <si>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</si>
  <si>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</si>
  <si>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</si>
  <si>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</si>
  <si>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</si>
  <si>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</si>
  <si>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</si>
  <si>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</si>
  <si>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</si>
  <si>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</si>
  <si>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</si>
  <si>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</si>
  <si>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</si>
  <si>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</si>
  <si>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</si>
  <si>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</si>
  <si>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</si>
  <si>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</si>
  <si>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</si>
  <si>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</si>
  <si>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</si>
  <si>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</si>
  <si>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</si>
  <si>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</si>
  <si>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</si>
  <si>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</si>
  <si>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</si>
  <si>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</si>
  <si>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</si>
  <si>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</si>
  <si>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</si>
  <si>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</si>
  <si>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</si>
  <si>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</si>
  <si>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</si>
  <si>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</si>
  <si>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</si>
  <si>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</si>
  <si>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</si>
  <si>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</si>
  <si>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</si>
  <si>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</si>
  <si>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</si>
  <si>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</si>
  <si>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</si>
  <si>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</si>
  <si>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</si>
  <si>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</si>
  <si>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</si>
  <si>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</si>
  <si>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</si>
  <si>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</si>
  <si>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</si>
  <si>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</si>
  <si>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</si>
  <si>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</si>
  <si>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</si>
  <si>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</si>
  <si>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</si>
  <si>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</si>
  <si>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</si>
  <si>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</si>
  <si>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</si>
  <si>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</si>
  <si>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</si>
  <si>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</si>
  <si>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</si>
  <si>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</si>
  <si>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</si>
  <si>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</si>
  <si>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</si>
  <si>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</si>
  <si>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</si>
  <si>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</si>
  <si>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</si>
  <si>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</si>
  <si>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</si>
  <si>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</si>
  <si>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</si>
  <si>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</si>
  <si>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</si>
  <si>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</si>
  <si>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</si>
  <si>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</si>
  <si>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</si>
  <si>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</si>
  <si>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</si>
  <si>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</si>
  <si>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</si>
  <si>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</si>
  <si>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</si>
  <si>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</si>
  <si>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</si>
  <si>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</si>
  <si>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</si>
  <si>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</si>
  <si>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</si>
  <si>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</si>
  <si>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</si>
  <si>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</si>
  <si>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</si>
  <si>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</si>
  <si>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</si>
  <si>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</si>
  <si>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</si>
  <si>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</si>
  <si>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</si>
  <si>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</si>
  <si>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</si>
  <si>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</si>
  <si>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</si>
  <si>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</si>
  <si>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</si>
  <si>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</si>
  <si>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</si>
  <si>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</si>
  <si>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</si>
  <si>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</si>
  <si>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</si>
  <si>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</si>
  <si>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</si>
  <si>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</si>
  <si>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</si>
  <si>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</si>
  <si>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</si>
  <si>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</si>
  <si>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</si>
  <si>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</si>
  <si>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</si>
  <si>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</si>
  <si>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</si>
  <si>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</si>
  <si>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</si>
  <si>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</si>
  <si>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</si>
  <si>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</si>
  <si>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</si>
  <si>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</si>
  <si>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</si>
  <si>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</si>
  <si>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</si>
  <si>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</si>
  <si>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</si>
  <si>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</si>
  <si>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</si>
  <si>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</si>
  <si>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</si>
  <si>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</si>
  <si>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</si>
  <si>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</si>
  <si>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</si>
  <si>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</si>
  <si>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</si>
  <si>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</si>
  <si>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</si>
  <si>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</si>
  <si>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</si>
  <si>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</si>
  <si>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</si>
  <si>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</si>
  <si>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</si>
  <si>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</si>
  <si>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</si>
  <si>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</si>
  <si>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</si>
  <si>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</si>
  <si>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</si>
  <si>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</si>
  <si>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</si>
  <si>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</si>
  <si>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</si>
  <si>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</si>
  <si>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</si>
  <si>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</si>
  <si>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</si>
  <si>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</si>
  <si>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</si>
  <si>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</si>
  <si>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</si>
  <si>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</si>
  <si>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</si>
  <si>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</si>
  <si>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</si>
  <si>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</si>
  <si>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</si>
  <si>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</si>
  <si>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</si>
  <si>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</si>
  <si>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</si>
  <si>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</si>
  <si>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</si>
  <si>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</si>
  <si>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</si>
  <si>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</si>
  <si>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</si>
  <si>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</si>
  <si>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</si>
  <si>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</si>
  <si>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</si>
  <si>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</si>
  <si>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</si>
  <si>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</si>
  <si>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</si>
  <si>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</si>
  <si>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</si>
  <si>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</si>
  <si>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</si>
  <si>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</si>
  <si>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</si>
  <si>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</si>
  <si>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</si>
  <si>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</si>
  <si>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</si>
  <si>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</si>
  <si>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</si>
  <si>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</si>
  <si>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</si>
  <si>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</si>
  <si>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</si>
  <si>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</si>
  <si>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</si>
  <si>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</si>
  <si>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</si>
  <si>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</si>
  <si>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</si>
  <si>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</si>
  <si>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</si>
  <si>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</si>
  <si>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</si>
  <si>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</si>
  <si>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</si>
  <si>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</si>
  <si>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</si>
  <si>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</si>
  <si>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</si>
  <si>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</si>
  <si>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</si>
  <si>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</si>
  <si>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</si>
  <si>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</si>
  <si>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</si>
  <si>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</si>
  <si>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</si>
  <si>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</si>
  <si>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</si>
  <si>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</si>
  <si>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</si>
  <si>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</si>
  <si>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</si>
  <si>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</si>
  <si>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</si>
  <si>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</si>
  <si>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</si>
  <si>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</si>
  <si>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</si>
  <si>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</si>
  <si>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</si>
  <si>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</si>
  <si>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</si>
  <si>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</si>
  <si>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</si>
  <si>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</si>
  <si>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</si>
  <si>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</si>
  <si>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</si>
  <si>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</si>
  <si>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</si>
  <si>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</si>
  <si>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</si>
  <si>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</si>
  <si>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</si>
  <si>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</si>
  <si>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</si>
  <si>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</si>
  <si>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</si>
  <si>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</si>
  <si>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</si>
  <si>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</si>
  <si>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</si>
  <si>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</si>
  <si>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</si>
  <si>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</si>
  <si>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</si>
  <si>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</si>
  <si>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</si>
  <si>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</si>
  <si>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</si>
  <si>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</si>
  <si>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</si>
  <si>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</si>
  <si>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</si>
  <si>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</si>
  <si>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</si>
  <si>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</si>
  <si>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</si>
  <si>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</si>
  <si>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</si>
  <si>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</si>
  <si>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</si>
  <si>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</si>
  <si>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</si>
  <si>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</si>
  <si>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</si>
  <si>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</si>
  <si>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</si>
  <si>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</si>
  <si>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</si>
  <si>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</si>
  <si>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</si>
  <si>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</si>
  <si>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</si>
  <si>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</si>
  <si>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</si>
  <si>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</si>
  <si>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</si>
  <si>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</si>
  <si>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</si>
  <si>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</si>
  <si>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</si>
  <si>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</si>
  <si>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</si>
  <si>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</si>
  <si>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</si>
  <si>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</si>
  <si>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</si>
  <si>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</si>
  <si>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</si>
  <si>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</si>
  <si>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</si>
  <si>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</si>
  <si>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</si>
  <si>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</si>
  <si>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</si>
  <si>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</si>
  <si>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</si>
  <si>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</si>
  <si>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</si>
  <si>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</si>
  <si>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</si>
  <si>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</si>
  <si>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</si>
  <si>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</si>
  <si>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</si>
  <si>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</si>
  <si>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</si>
  <si>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</si>
  <si>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</si>
  <si>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</si>
  <si>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</si>
  <si>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</si>
  <si>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</si>
  <si>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</si>
  <si>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</si>
  <si>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</si>
  <si>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</si>
  <si>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</si>
  <si>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</si>
  <si>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</si>
  <si>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</si>
  <si>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</si>
  <si>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</si>
  <si>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</si>
  <si>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</si>
  <si>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</si>
  <si>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</si>
  <si>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</si>
  <si>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</si>
  <si>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</si>
  <si>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</si>
  <si>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</si>
  <si>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</si>
  <si>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</si>
  <si>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</si>
  <si>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</si>
  <si>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</si>
  <si>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</si>
  <si>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</si>
  <si>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</si>
  <si>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</si>
  <si>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</si>
  <si>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</si>
  <si>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</si>
  <si>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</si>
  <si>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</si>
  <si>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</si>
  <si>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</si>
  <si>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</si>
  <si>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</si>
  <si>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</si>
  <si>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</si>
  <si>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</si>
  <si>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</si>
  <si>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</si>
  <si>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</si>
  <si>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</si>
  <si>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</si>
  <si>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</si>
  <si>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</si>
  <si>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</si>
  <si>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</si>
  <si>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</si>
  <si>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</si>
  <si>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</si>
  <si>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</si>
  <si>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</si>
  <si>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</si>
  <si>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</si>
  <si>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</si>
  <si>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</si>
  <si>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</si>
  <si>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</si>
  <si>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</si>
  <si>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</si>
  <si>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</si>
  <si>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</si>
  <si>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</si>
  <si>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</si>
  <si>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</si>
  <si>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</si>
  <si>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</si>
  <si>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</si>
  <si>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</si>
  <si>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</si>
  <si>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</si>
  <si>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</si>
  <si>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</si>
  <si>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</si>
  <si>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</si>
  <si>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</si>
  <si>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</si>
  <si>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</si>
  <si>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</si>
  <si>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</si>
  <si>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</si>
  <si>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</si>
  <si>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</si>
  <si>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</si>
  <si>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</si>
  <si>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</si>
  <si>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</si>
  <si>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</si>
  <si>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</si>
  <si>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</si>
  <si>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</si>
  <si>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</si>
  <si>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</si>
  <si>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</si>
  <si>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</si>
  <si>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</si>
  <si>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</si>
  <si>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</si>
  <si>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</si>
  <si>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</si>
  <si>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</si>
  <si>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</si>
  <si>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</si>
  <si>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</si>
  <si>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</si>
  <si>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</si>
  <si>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</si>
  <si>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</si>
  <si>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</si>
  <si>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</si>
  <si>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</si>
  <si>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</si>
  <si>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</si>
  <si>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</si>
  <si>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</si>
  <si>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</si>
  <si>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</si>
  <si>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</si>
  <si>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</si>
  <si>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</si>
  <si>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</si>
  <si>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</si>
  <si>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</si>
  <si>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</si>
  <si>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</si>
  <si>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</si>
  <si>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</si>
  <si>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</si>
  <si>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</si>
  <si>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</si>
  <si>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</si>
  <si>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</si>
  <si>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</si>
  <si>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</si>
  <si>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</si>
  <si>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</si>
  <si>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</si>
  <si>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</si>
  <si>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</si>
  <si>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</si>
  <si>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</si>
  <si>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</si>
  <si>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</si>
  <si>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</si>
  <si>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</si>
  <si>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</si>
  <si>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</si>
  <si>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</si>
  <si>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</si>
  <si>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</si>
  <si>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</si>
  <si>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</si>
  <si>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</si>
  <si>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</si>
  <si>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</si>
  <si>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</si>
  <si>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</si>
  <si>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</si>
  <si>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</si>
  <si>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</si>
  <si>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</si>
  <si>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</si>
  <si>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</si>
  <si>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</si>
  <si>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</si>
  <si>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</si>
  <si>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</si>
  <si>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</si>
  <si>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</si>
  <si>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</si>
  <si>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</si>
  <si>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</si>
  <si>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</si>
  <si>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</si>
  <si>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</si>
  <si>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</si>
  <si>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</si>
  <si>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</si>
  <si>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</si>
  <si>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</si>
  <si>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</si>
  <si>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</si>
  <si>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</si>
  <si>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</si>
  <si>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</si>
  <si>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</si>
  <si>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</si>
  <si>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</si>
  <si>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</si>
  <si>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</si>
  <si>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</si>
  <si>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</si>
  <si>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</si>
  <si>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</si>
  <si>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</si>
  <si>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</si>
  <si>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</si>
  <si>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</si>
  <si>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</si>
  <si>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</si>
  <si>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</si>
  <si>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</si>
  <si>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</si>
  <si>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</si>
  <si>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</si>
  <si>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</si>
  <si>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</si>
  <si>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</si>
  <si>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</si>
  <si>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</si>
  <si>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</si>
  <si>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</si>
  <si>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</si>
  <si>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</si>
  <si>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</si>
  <si>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</si>
  <si>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</si>
  <si>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</si>
  <si>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</si>
  <si>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</si>
  <si>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</si>
  <si>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</si>
  <si>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</si>
  <si>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</si>
  <si>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</si>
  <si>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</si>
  <si>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</si>
  <si>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</si>
  <si>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</si>
  <si>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</si>
  <si>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</si>
  <si>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</si>
  <si>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</si>
  <si>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</si>
  <si>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</si>
  <si>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</si>
  <si>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</si>
  <si>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</si>
  <si>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</si>
  <si>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</si>
  <si>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</si>
  <si>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</si>
  <si>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</si>
  <si>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</si>
  <si>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</si>
  <si>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</si>
  <si>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</si>
  <si>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</si>
  <si>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</si>
  <si>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</si>
  <si>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</si>
  <si>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</si>
  <si>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</si>
  <si>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</si>
  <si>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</si>
  <si>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</si>
  <si>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</si>
  <si>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</si>
  <si>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</si>
  <si>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</si>
  <si>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</si>
  <si>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</si>
  <si>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</si>
  <si>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</si>
  <si>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</si>
  <si>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</si>
  <si>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</si>
  <si>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</si>
  <si>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</si>
  <si>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</si>
  <si>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</si>
  <si>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</si>
  <si>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</si>
  <si>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</si>
  <si>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</si>
  <si>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</si>
  <si>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</si>
  <si>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</si>
  <si>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</si>
  <si>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</si>
  <si>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</si>
  <si>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</si>
  <si>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</si>
  <si>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</si>
  <si>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</si>
  <si>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</si>
  <si>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</si>
  <si>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</si>
  <si>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</si>
  <si>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</si>
  <si>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</si>
  <si>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</si>
  <si>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</si>
  <si>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</si>
  <si>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</si>
  <si>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</si>
  <si>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</si>
  <si>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</si>
  <si>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</si>
  <si>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</si>
  <si>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</si>
  <si>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</si>
  <si>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</si>
  <si>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</si>
  <si>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</si>
  <si>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</si>
  <si>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</si>
  <si>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</si>
  <si>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</si>
  <si>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</si>
  <si>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</si>
  <si>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</si>
  <si>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</si>
  <si>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</si>
  <si>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</si>
  <si>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</si>
  <si>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</si>
  <si>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</si>
  <si>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</si>
  <si>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</si>
  <si>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</si>
  <si>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</si>
  <si>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</si>
  <si>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</si>
  <si>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</si>
  <si>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</si>
  <si>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</si>
  <si>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</si>
  <si>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</si>
  <si>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</si>
  <si>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</si>
  <si>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</si>
  <si>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</si>
  <si>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</si>
  <si>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</si>
  <si>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</si>
  <si>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</si>
  <si>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</si>
  <si>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</si>
  <si>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</si>
  <si>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</si>
  <si>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</si>
  <si>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</si>
  <si>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</si>
  <si>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</si>
  <si>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</si>
  <si>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</si>
  <si>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</si>
  <si>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</si>
  <si>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</si>
  <si>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</si>
  <si>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</si>
  <si>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</si>
  <si>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</si>
  <si>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</si>
  <si>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</si>
  <si>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</si>
  <si>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</si>
  <si>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</si>
  <si>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</si>
  <si>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</si>
  <si>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</si>
  <si>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</si>
  <si>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</si>
  <si>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</si>
  <si>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</si>
  <si>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</si>
  <si>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</si>
  <si>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</si>
  <si>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</si>
  <si>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</si>
  <si>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</si>
  <si>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</si>
  <si>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</si>
  <si>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</si>
  <si>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</si>
  <si>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</si>
  <si>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</si>
  <si>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</si>
  <si>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</si>
  <si>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</si>
  <si>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</si>
  <si>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</si>
  <si>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</si>
  <si>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</si>
  <si>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</si>
  <si>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</si>
  <si>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</si>
  <si>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</si>
  <si>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</si>
  <si>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</si>
  <si>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</si>
  <si>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</si>
  <si>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</si>
  <si>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</si>
  <si>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</si>
  <si>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</si>
  <si>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</si>
  <si>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</si>
  <si>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</si>
  <si>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</si>
  <si>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</si>
  <si>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</si>
  <si>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</si>
  <si>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</si>
  <si>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</si>
  <si>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</si>
  <si>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</si>
  <si>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</si>
  <si>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</si>
  <si>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</si>
  <si>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</si>
  <si>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</si>
  <si>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</si>
  <si>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</si>
  <si>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</si>
  <si>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</si>
  <si>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</si>
  <si>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</si>
  <si>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</si>
  <si>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</si>
  <si>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</si>
  <si>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</si>
  <si>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</si>
  <si>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</si>
  <si>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</si>
  <si>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</si>
  <si>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</si>
  <si>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</si>
  <si>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</si>
  <si>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</si>
  <si>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</si>
  <si>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</si>
  <si>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</si>
  <si>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</si>
  <si>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</si>
  <si>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</si>
  <si>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</si>
  <si>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</si>
  <si>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</si>
  <si>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</si>
  <si>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</si>
  <si>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</si>
  <si>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</si>
  <si>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</si>
  <si>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</si>
  <si>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</si>
  <si>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</si>
  <si>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</si>
  <si>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</si>
  <si>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</si>
  <si>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</si>
  <si>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</si>
  <si>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</si>
  <si>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</si>
  <si>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</si>
  <si>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</si>
  <si>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</si>
  <si>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</si>
  <si>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</si>
  <si>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</si>
  <si>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</si>
  <si>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</si>
  <si>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</si>
  <si>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</si>
  <si>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</si>
  <si>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</si>
  <si>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</si>
  <si>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</si>
  <si>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</si>
  <si>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</si>
  <si>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</si>
  <si>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</si>
  <si>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</si>
  <si>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</si>
  <si>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</si>
  <si>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</si>
  <si>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</si>
  <si>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</si>
  <si>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</si>
  <si>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</si>
  <si>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</si>
  <si>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</si>
  <si>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</si>
  <si>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</si>
  <si>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</si>
  <si>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</si>
  <si>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</si>
  <si>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</si>
  <si>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</si>
  <si>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</si>
  <si>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</si>
  <si>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</si>
  <si>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</si>
  <si>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</si>
  <si>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</si>
  <si>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</si>
  <si>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</si>
  <si>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</si>
  <si>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</si>
  <si>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</si>
  <si>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</si>
  <si>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</si>
  <si>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</si>
  <si>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</si>
  <si>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</si>
  <si>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</si>
  <si>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</si>
  <si>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</si>
  <si>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</si>
  <si>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</si>
  <si>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</si>
  <si>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</si>
  <si>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</si>
  <si>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</si>
  <si>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</si>
  <si>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</si>
  <si>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</si>
  <si>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</si>
  <si>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</si>
  <si>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</si>
  <si>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</si>
  <si>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</si>
  <si>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</si>
  <si>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</si>
  <si>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</si>
  <si>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</si>
  <si>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</si>
  <si>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</si>
  <si>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</si>
  <si>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</si>
  <si>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</si>
  <si>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</si>
  <si>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</si>
  <si>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</si>
  <si>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</si>
  <si>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</si>
  <si>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</si>
  <si>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</si>
  <si>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</si>
  <si>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</si>
  <si>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</si>
  <si>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</si>
  <si>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</si>
  <si>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</si>
  <si>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</si>
  <si>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</si>
  <si>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</si>
  <si>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</si>
  <si>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</si>
  <si>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</si>
  <si>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</si>
  <si>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</si>
  <si>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</si>
  <si>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</si>
  <si>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</si>
  <si>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</si>
  <si>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</si>
  <si>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</si>
  <si>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</si>
  <si>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</si>
  <si>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</si>
  <si>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</si>
  <si>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</si>
  <si>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</si>
  <si>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</si>
  <si>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</si>
  <si>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</si>
  <si>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</si>
  <si>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</si>
  <si>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</si>
  <si>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</si>
  <si>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</si>
  <si>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</si>
  <si>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</si>
  <si>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</si>
  <si>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</si>
  <si>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</si>
  <si>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</si>
  <si>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</si>
  <si>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</si>
  <si>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</si>
  <si>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</si>
  <si>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</si>
  <si>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</si>
  <si>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</si>
  <si>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</si>
  <si>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</si>
  <si>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</si>
  <si>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</si>
  <si>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</si>
  <si>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</si>
  <si>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</si>
  <si>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</si>
  <si>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</si>
  <si>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</si>
  <si>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</si>
  <si>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</si>
  <si>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</si>
  <si>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</si>
  <si>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</si>
  <si>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</si>
  <si>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</si>
  <si>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</si>
  <si>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</si>
  <si>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</si>
  <si>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</si>
  <si>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</si>
  <si>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</si>
  <si>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</si>
  <si>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</si>
  <si>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</si>
  <si>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</si>
  <si>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</si>
  <si>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</si>
  <si>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</si>
  <si>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</si>
  <si>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</si>
  <si>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</si>
  <si>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</si>
  <si>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</si>
  <si>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</si>
  <si>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</si>
  <si>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</si>
  <si>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</si>
  <si>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</si>
  <si>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</si>
  <si>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</si>
  <si>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</si>
  <si>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</si>
  <si>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</si>
  <si>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</si>
  <si>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</si>
  <si>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</si>
  <si>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</si>
  <si>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</si>
  <si>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</si>
  <si>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</si>
  <si>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</si>
  <si>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</si>
  <si>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</si>
  <si>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</si>
  <si>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</si>
  <si>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</si>
  <si>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</si>
  <si>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</si>
  <si>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</si>
  <si>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</si>
  <si>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</si>
  <si>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</si>
  <si>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</si>
  <si>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</si>
  <si>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</si>
  <si>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</si>
  <si>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</si>
  <si>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</si>
  <si>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</si>
  <si>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</si>
  <si>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</si>
  <si>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</si>
  <si>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</si>
  <si>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</si>
  <si>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</si>
  <si>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</si>
  <si>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</si>
  <si>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</si>
  <si>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</si>
  <si>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</si>
  <si>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</si>
  <si>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</si>
  <si>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</si>
  <si>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</si>
  <si>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</si>
  <si>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</si>
  <si>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</si>
  <si>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</si>
  <si>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</si>
  <si>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</si>
  <si>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</si>
  <si>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</si>
  <si>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</si>
  <si>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</si>
  <si>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</si>
  <si>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</si>
  <si>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</si>
  <si>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</si>
  <si>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</si>
  <si>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</si>
  <si>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</si>
  <si>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</si>
  <si>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</si>
  <si>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</si>
  <si>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</si>
  <si>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</si>
  <si>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</si>
  <si>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</si>
  <si>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</si>
  <si>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</si>
  <si>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</si>
  <si>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</si>
  <si>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</si>
  <si>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</si>
  <si>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</si>
  <si>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</si>
  <si>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</si>
  <si>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</si>
  <si>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</si>
  <si>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</si>
  <si>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</si>
  <si>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</si>
  <si>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</si>
  <si>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</si>
  <si>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</si>
  <si>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</si>
  <si>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</si>
  <si>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</si>
  <si>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</si>
  <si>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</si>
  <si>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</si>
  <si>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</si>
  <si>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</si>
  <si>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</si>
  <si>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</si>
  <si>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</si>
  <si>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</si>
  <si>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</si>
  <si>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</si>
  <si>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</si>
  <si>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</si>
  <si>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</si>
  <si>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</si>
  <si>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</si>
  <si>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</si>
  <si>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</si>
  <si>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</si>
  <si>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</si>
  <si>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</si>
  <si>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</si>
  <si>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</si>
  <si>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</si>
  <si>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</si>
  <si>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</si>
  <si>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</si>
  <si>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</si>
  <si>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</si>
  <si>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</si>
  <si>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</si>
  <si>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</si>
  <si>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</si>
  <si>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</si>
  <si>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</si>
  <si>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</si>
  <si>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</si>
  <si>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</si>
  <si>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</si>
  <si>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</si>
  <si>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</si>
  <si>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</si>
  <si>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</si>
  <si>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</si>
  <si>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</si>
  <si>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</si>
  <si>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</si>
  <si>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</si>
  <si>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</si>
  <si>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</si>
  <si>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</si>
  <si>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</si>
  <si>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</si>
  <si>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</si>
  <si>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</si>
  <si>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</si>
  <si>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</si>
  <si>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</si>
  <si>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</si>
  <si>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</si>
  <si>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</si>
  <si>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</si>
  <si>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</si>
  <si>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</si>
  <si>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</si>
  <si>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</si>
  <si>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</si>
  <si>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</si>
  <si>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</si>
  <si>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</si>
  <si>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</si>
  <si>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</si>
  <si>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</si>
  <si>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</si>
  <si>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</si>
  <si>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</si>
  <si>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</si>
  <si>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</si>
  <si>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</si>
  <si>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</si>
  <si>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</si>
  <si>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</si>
  <si>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</si>
  <si>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</si>
  <si>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</si>
  <si>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</si>
  <si>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</si>
  <si>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</si>
  <si>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</si>
  <si>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</si>
  <si>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</si>
  <si>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</si>
  <si>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</si>
  <si>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</si>
  <si>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</si>
  <si>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</si>
  <si>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</si>
  <si>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</si>
  <si>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</si>
  <si>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</si>
  <si>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</si>
  <si>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</si>
  <si>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</si>
  <si>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</si>
  <si>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</si>
  <si>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</si>
  <si>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</si>
  <si>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</si>
  <si>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</si>
  <si>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</si>
  <si>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</si>
  <si>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</si>
  <si>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</si>
  <si>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</si>
  <si>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</si>
  <si>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</si>
  <si>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</si>
  <si>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</si>
  <si>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</si>
  <si>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</si>
  <si>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</si>
  <si>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</si>
  <si>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</si>
  <si>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</si>
  <si>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</si>
  <si>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</si>
  <si>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</si>
  <si>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</si>
  <si>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</si>
  <si>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</si>
  <si>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</si>
  <si>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</si>
  <si>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</si>
  <si>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</si>
  <si>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</si>
  <si>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</si>
  <si>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</si>
  <si>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</si>
  <si>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</si>
  <si>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</si>
  <si>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</si>
  <si>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</si>
  <si>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</si>
  <si>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</si>
  <si>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</si>
  <si>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</si>
  <si>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</si>
  <si>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</si>
  <si>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</si>
  <si>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</si>
  <si>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</si>
  <si>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</si>
  <si>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</si>
  <si>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</si>
  <si>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</si>
  <si>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</si>
  <si>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</si>
  <si>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</si>
  <si>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</si>
  <si>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</si>
  <si>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</si>
  <si>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</si>
  <si>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</si>
  <si>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</si>
  <si>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</si>
  <si>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</si>
  <si>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</si>
  <si>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</si>
  <si>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</si>
  <si>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</si>
  <si>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</si>
  <si>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</si>
  <si>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</si>
  <si>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</si>
  <si>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</si>
  <si>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</si>
  <si>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</si>
  <si>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</si>
  <si>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</si>
  <si>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</si>
  <si>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</si>
  <si>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</si>
  <si>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</si>
  <si>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</si>
  <si>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</si>
  <si>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</si>
  <si>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</si>
  <si>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</si>
  <si>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</si>
  <si>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</si>
  <si>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</si>
  <si>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</si>
  <si>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</si>
  <si>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</si>
  <si>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</si>
  <si>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</si>
  <si>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</si>
  <si>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</si>
  <si>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</si>
  <si>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</si>
  <si>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</si>
  <si>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</si>
  <si>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</si>
  <si>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</si>
  <si>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</si>
  <si>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</si>
  <si>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</si>
  <si>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</si>
  <si>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</si>
  <si>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</si>
  <si>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</si>
  <si>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</si>
  <si>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</si>
  <si>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</si>
  <si>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</si>
  <si>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</si>
  <si>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</si>
  <si>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</si>
  <si>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</si>
  <si>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</si>
  <si>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</si>
  <si>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</si>
  <si>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</si>
  <si>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</si>
  <si>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</si>
  <si>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</si>
  <si>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</si>
  <si>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</si>
  <si>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</si>
  <si>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</si>
  <si>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</si>
  <si>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</si>
  <si>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</si>
  <si>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</si>
  <si>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</si>
  <si>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</si>
  <si>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</si>
  <si>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</si>
  <si>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</si>
  <si>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</si>
  <si>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</si>
  <si>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</si>
  <si>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</si>
  <si>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</si>
  <si>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</si>
  <si>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</si>
  <si>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</si>
  <si>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</si>
  <si>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</si>
  <si>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</si>
  <si>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</si>
  <si>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</si>
  <si>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</si>
  <si>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</si>
  <si>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</si>
  <si>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</si>
  <si>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</si>
  <si>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</si>
  <si>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</si>
  <si>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</si>
  <si>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</si>
  <si>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</si>
  <si>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</si>
  <si>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</si>
  <si>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</si>
  <si>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</si>
  <si>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</si>
  <si>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</si>
  <si>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</si>
  <si>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</si>
  <si>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</si>
  <si>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</si>
  <si>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</si>
  <si>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</si>
  <si>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</si>
  <si>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</si>
  <si>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</si>
  <si>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</si>
  <si>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</si>
  <si>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</si>
  <si>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</si>
  <si>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</si>
  <si>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</si>
  <si>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</si>
  <si>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</si>
  <si>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</si>
  <si>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</si>
  <si>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</si>
  <si>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</si>
  <si>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</si>
  <si>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</si>
  <si>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</si>
  <si>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</si>
  <si>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</si>
  <si>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</si>
  <si>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</si>
  <si>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</si>
  <si>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</si>
  <si>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</si>
  <si>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</si>
  <si>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</si>
  <si>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</si>
  <si>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</si>
  <si>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</si>
  <si>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</si>
  <si>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</si>
  <si>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</si>
  <si>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</si>
  <si>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</si>
  <si>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</si>
  <si>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</si>
  <si>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</si>
  <si>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</si>
  <si>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</si>
  <si>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</si>
  <si>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</si>
  <si>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</si>
  <si>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</si>
  <si>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</si>
  <si>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</si>
  <si>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</si>
  <si>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</si>
  <si>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</si>
  <si>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</si>
  <si>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</si>
  <si>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</si>
  <si>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</si>
  <si>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</si>
  <si>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</si>
  <si>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</si>
  <si>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</si>
  <si>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</si>
  <si>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</si>
  <si>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</si>
  <si>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</si>
  <si>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</si>
  <si>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</si>
  <si>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</si>
  <si>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</si>
  <si>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</si>
  <si>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</si>
  <si>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</si>
  <si>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</si>
  <si>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</si>
  <si>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</si>
  <si>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</si>
  <si>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</si>
  <si>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</si>
  <si>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</si>
  <si>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</si>
  <si>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</si>
  <si>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</si>
  <si>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</si>
  <si>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</si>
  <si>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</si>
  <si>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</si>
  <si>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</si>
  <si>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</si>
  <si>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</si>
  <si>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</si>
  <si>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</si>
  <si>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</si>
  <si>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</si>
  <si>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</si>
  <si>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</si>
  <si>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</si>
  <si>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</si>
  <si>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</si>
  <si>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</si>
  <si>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</si>
  <si>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</si>
  <si>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</si>
  <si>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</si>
  <si>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</si>
  <si>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</si>
  <si>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</si>
  <si>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</si>
  <si>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</si>
  <si>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</si>
  <si>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</si>
  <si>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</si>
  <si>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</si>
  <si>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</si>
  <si>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</si>
  <si>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</si>
  <si>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</si>
  <si>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</si>
  <si>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</si>
  <si>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</si>
  <si>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</si>
  <si>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</si>
  <si>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</si>
  <si>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</si>
  <si>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</si>
  <si>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</si>
  <si>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</si>
  <si>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</si>
  <si>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</si>
  <si>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</si>
  <si>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</si>
  <si>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</si>
  <si>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</si>
  <si>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</si>
  <si>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</si>
  <si>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</si>
  <si>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</si>
  <si>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</si>
  <si>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</si>
  <si>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</si>
  <si>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</si>
  <si>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</si>
  <si>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</si>
  <si>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</si>
  <si>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</si>
  <si>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</si>
  <si>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</si>
  <si>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</si>
  <si>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</si>
  <si>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</si>
  <si>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</si>
  <si>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</si>
  <si>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</si>
  <si>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</si>
  <si>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</si>
  <si>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</si>
  <si>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</si>
  <si>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</si>
  <si>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</si>
  <si>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</si>
  <si>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</si>
  <si>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</si>
  <si>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</si>
  <si>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</si>
  <si>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</si>
  <si>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</si>
  <si>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</si>
  <si>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</si>
  <si>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</si>
  <si>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</si>
  <si>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</si>
  <si>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</si>
  <si>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</si>
  <si>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</si>
  <si>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</si>
  <si>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</si>
  <si>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</si>
  <si>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</si>
  <si>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</si>
  <si>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</si>
  <si>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</si>
  <si>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</si>
  <si>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</si>
  <si>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</si>
  <si>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</si>
  <si>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</si>
  <si>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</si>
  <si>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</si>
  <si>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</si>
  <si>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</si>
  <si>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</si>
  <si>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</si>
  <si>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</si>
  <si>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</si>
  <si>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</si>
  <si>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</si>
  <si>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</si>
  <si>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</si>
  <si>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</si>
  <si>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</si>
  <si>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</si>
  <si>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</si>
  <si>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</si>
  <si>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</si>
  <si>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</si>
  <si>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</si>
  <si>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</si>
  <si>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</si>
  <si>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</si>
  <si>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</si>
  <si>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</si>
  <si>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</si>
  <si>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</si>
  <si>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</si>
  <si>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</si>
  <si>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</si>
  <si>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</si>
  <si>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</si>
  <si>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</si>
  <si>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</si>
  <si>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</si>
  <si>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</si>
  <si>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</si>
  <si>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</si>
  <si>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</si>
  <si>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</si>
  <si>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</si>
  <si>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</si>
  <si>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</si>
  <si>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</si>
  <si>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</si>
  <si>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</si>
  <si>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</si>
  <si>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</si>
  <si>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</si>
  <si>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</si>
  <si>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</si>
  <si>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</si>
  <si>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</si>
  <si>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</si>
  <si>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</si>
  <si>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</si>
  <si>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</si>
  <si>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</si>
  <si>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</si>
  <si>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</si>
  <si>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</si>
  <si>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</si>
  <si>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</si>
  <si>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</si>
  <si>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</si>
  <si>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</si>
  <si>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</si>
  <si>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</si>
  <si>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</si>
  <si>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</si>
  <si>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</si>
  <si>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</si>
  <si>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</si>
  <si>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</si>
  <si>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</si>
  <si>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</si>
  <si>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</si>
  <si>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</si>
  <si>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</si>
  <si>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</si>
  <si>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</si>
  <si>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</si>
  <si>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</si>
  <si>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</si>
  <si>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</si>
  <si>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</si>
  <si>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</si>
  <si>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</si>
  <si>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</si>
  <si>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</si>
  <si>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</si>
  <si>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</si>
  <si>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</si>
  <si>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</si>
  <si>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</si>
  <si>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</si>
  <si>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</si>
  <si>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</si>
  <si>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</si>
  <si>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</si>
  <si>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</si>
  <si>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</si>
  <si>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</si>
  <si>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</si>
  <si>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</si>
  <si>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</si>
  <si>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</si>
  <si>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</si>
  <si>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</si>
  <si>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</si>
  <si>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</si>
  <si>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</si>
  <si>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</si>
  <si>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</si>
  <si>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</si>
  <si>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</si>
  <si>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</si>
  <si>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</si>
  <si>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</si>
  <si>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</si>
  <si>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</si>
  <si>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</si>
  <si>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</si>
  <si>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</si>
  <si>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</si>
  <si>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</si>
  <si>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</si>
  <si>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</si>
  <si>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</si>
  <si>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</si>
  <si>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</si>
  <si>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</si>
  <si>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</si>
  <si>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</si>
  <si>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</si>
  <si>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</si>
  <si>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</si>
  <si>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</si>
  <si>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</si>
  <si>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</si>
  <si>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</si>
  <si>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</si>
  <si>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</si>
  <si>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</si>
  <si>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</si>
  <si>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</si>
  <si>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</si>
  <si>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</si>
  <si>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</si>
  <si>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</si>
  <si>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</si>
  <si>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</si>
  <si>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</si>
  <si>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</si>
  <si>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</si>
  <si>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</si>
  <si>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</si>
  <si>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</si>
  <si>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</si>
  <si>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</si>
  <si>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</si>
  <si>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</si>
  <si>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</si>
  <si>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</si>
  <si>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</si>
  <si>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</si>
  <si>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</si>
  <si>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</si>
  <si>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</si>
  <si>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</si>
  <si>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</si>
  <si>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</si>
  <si>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</si>
  <si>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</si>
  <si>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</si>
  <si>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</si>
  <si>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</si>
  <si>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</si>
  <si>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</si>
  <si>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</si>
  <si>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</si>
  <si>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</si>
  <si>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</si>
  <si>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</si>
  <si>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</si>
  <si>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</si>
  <si>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</si>
  <si>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</si>
  <si>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</si>
  <si>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</si>
  <si>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</si>
  <si>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</si>
  <si>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</si>
  <si>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</si>
  <si>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</si>
  <si>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</si>
  <si>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</si>
  <si>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</si>
  <si>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</si>
  <si>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</si>
  <si>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</si>
  <si>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</si>
  <si>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</si>
  <si>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</si>
  <si>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</si>
  <si>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</si>
  <si>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</si>
  <si>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</si>
  <si>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</si>
  <si>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</si>
  <si>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</si>
  <si>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</si>
  <si>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</si>
  <si>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</si>
  <si>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</si>
  <si>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</si>
  <si>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</si>
  <si>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</si>
  <si>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</si>
  <si>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</si>
  <si>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</si>
  <si>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</si>
  <si>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</si>
  <si>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</si>
  <si>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</si>
  <si>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</si>
  <si>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</si>
  <si>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</si>
  <si>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</si>
  <si>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</si>
  <si>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</si>
  <si>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</si>
  <si>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</si>
  <si>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</si>
  <si>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</si>
  <si>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</si>
  <si>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</si>
  <si>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</si>
  <si>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</si>
  <si>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</si>
  <si>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</si>
  <si>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</si>
  <si>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</si>
  <si>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</si>
  <si>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</si>
  <si>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</si>
  <si>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</si>
  <si>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</si>
  <si>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</si>
  <si>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</si>
  <si>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</si>
  <si>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</si>
  <si>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</si>
  <si>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</si>
  <si>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</si>
  <si>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</si>
  <si>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</si>
  <si>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</si>
  <si>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</si>
  <si>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</si>
  <si>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</si>
  <si>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</si>
  <si>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</si>
  <si>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</si>
  <si>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</si>
  <si>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</si>
  <si>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</si>
  <si>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</si>
  <si>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</si>
  <si>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</si>
  <si>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</si>
  <si>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</si>
  <si>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</si>
  <si>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</si>
  <si>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</si>
  <si>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</si>
  <si>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</si>
  <si>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</si>
  <si>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</si>
  <si>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</si>
  <si>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</si>
  <si>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</si>
  <si>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</si>
  <si>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</si>
  <si>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</si>
  <si>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</si>
  <si>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</si>
  <si>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</si>
  <si>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</si>
  <si>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</si>
  <si>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</si>
  <si>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</si>
  <si>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</si>
  <si>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</si>
  <si>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</si>
  <si>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</si>
  <si>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</si>
  <si>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</si>
  <si>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</si>
  <si>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</si>
  <si>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</si>
  <si>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</si>
  <si>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</si>
  <si>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</si>
  <si>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</si>
  <si>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</si>
  <si>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</si>
  <si>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</si>
  <si>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</si>
  <si>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</si>
  <si>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</si>
  <si>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</si>
  <si>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</si>
  <si>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</si>
  <si>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</si>
  <si>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</si>
  <si>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</si>
  <si>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</si>
  <si>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</si>
  <si>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</si>
  <si>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</si>
  <si>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</si>
  <si>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</si>
  <si>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</si>
  <si>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</si>
  <si>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</si>
  <si>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</si>
  <si>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</si>
  <si>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</si>
  <si>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</si>
  <si>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</si>
  <si>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</si>
  <si>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</si>
  <si>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</si>
  <si>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</si>
  <si>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</si>
  <si>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</si>
  <si>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</si>
  <si>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</si>
  <si>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</si>
  <si>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</si>
  <si>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</si>
  <si>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</si>
  <si>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</si>
  <si>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</si>
  <si>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</si>
  <si>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</si>
  <si>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</si>
  <si>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</si>
  <si>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</si>
  <si>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</si>
  <si>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</si>
  <si>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</si>
  <si>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</si>
  <si>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</si>
  <si>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</si>
  <si>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</si>
  <si>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</si>
  <si>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</si>
  <si>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</si>
  <si>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</si>
  <si>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</si>
  <si>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</si>
  <si>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</si>
  <si>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</si>
  <si>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</si>
  <si>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</si>
  <si>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</si>
  <si>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</si>
  <si>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</si>
  <si>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</si>
  <si>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</si>
  <si>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</si>
  <si>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</si>
  <si>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</si>
  <si>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</si>
  <si>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</si>
  <si>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</si>
  <si>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</si>
  <si>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</si>
  <si>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</si>
  <si>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</si>
  <si>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</si>
  <si>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</si>
  <si>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</si>
  <si>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</si>
  <si>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</si>
  <si>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</si>
  <si>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</si>
  <si>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</si>
  <si>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</si>
  <si>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</si>
  <si>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</si>
  <si>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</si>
  <si>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</si>
  <si>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</si>
  <si>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</si>
  <si>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</si>
  <si>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</si>
  <si>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</si>
  <si>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</si>
  <si>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</si>
  <si>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</si>
  <si>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</si>
  <si>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</si>
  <si>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</si>
  <si>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</si>
  <si>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</si>
  <si>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</si>
  <si>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</si>
  <si>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</si>
  <si>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</si>
  <si>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</si>
  <si>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</si>
  <si>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</si>
  <si>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</si>
  <si>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</si>
  <si>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</si>
  <si>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</si>
  <si>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</si>
  <si>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</si>
  <si>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</si>
  <si>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</si>
  <si>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</si>
  <si>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</si>
  <si>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</si>
  <si>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</si>
  <si>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</si>
  <si>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</si>
  <si>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</si>
  <si>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</si>
  <si>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</si>
  <si>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</si>
  <si>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</si>
  <si>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</si>
  <si>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</si>
  <si>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</si>
  <si>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</si>
  <si>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</si>
  <si>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</si>
  <si>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</si>
  <si>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</si>
  <si>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</si>
  <si>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</si>
  <si>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</si>
  <si>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</si>
  <si>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</si>
  <si>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</si>
  <si>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</si>
  <si>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</si>
  <si>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</si>
  <si>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</si>
  <si>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</si>
  <si>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</si>
  <si>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</si>
  <si>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</si>
  <si>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</si>
  <si>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</si>
  <si>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</si>
  <si>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</si>
  <si>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</si>
  <si>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</si>
  <si>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</si>
  <si>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</si>
  <si>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</si>
  <si>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</si>
  <si>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</si>
  <si>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</si>
  <si>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</si>
  <si>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</si>
  <si>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</si>
  <si>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</si>
  <si>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</si>
  <si>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</si>
  <si>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</si>
  <si>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</si>
  <si>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</si>
  <si>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</si>
  <si>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</si>
  <si>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</si>
  <si>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</si>
  <si>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</si>
  <si>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</si>
  <si>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</si>
  <si>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</si>
  <si>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</si>
  <si>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</si>
  <si>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</si>
  <si>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</si>
  <si>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</si>
  <si>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</si>
  <si>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</si>
  <si>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</si>
  <si>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</si>
  <si>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</si>
  <si>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</si>
  <si>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</si>
  <si>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</si>
  <si>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</si>
  <si>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</si>
  <si>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</si>
  <si>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</si>
  <si>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</si>
  <si>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</si>
  <si>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</si>
  <si>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</si>
  <si>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</si>
  <si>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</si>
  <si>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</si>
  <si>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</si>
  <si>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</si>
  <si>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</si>
  <si>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</si>
  <si>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</si>
  <si>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</si>
  <si>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</si>
  <si>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</si>
  <si>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</si>
  <si>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</si>
  <si>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</si>
  <si>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</si>
  <si>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</si>
  <si>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</si>
  <si>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</si>
  <si>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</si>
  <si>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</si>
  <si>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</si>
  <si>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</si>
  <si>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</si>
  <si>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</si>
  <si>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</si>
  <si>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</si>
  <si>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</si>
  <si>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</si>
  <si>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</si>
  <si>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</si>
  <si>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</si>
  <si>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</si>
  <si>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</si>
  <si>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</si>
  <si>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</si>
  <si>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</si>
  <si>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</si>
  <si>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</si>
  <si>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</si>
  <si>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</si>
  <si>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</si>
  <si>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</si>
  <si>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</si>
  <si>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</si>
  <si>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</si>
  <si>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</si>
  <si>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</si>
  <si>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</si>
  <si>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</si>
  <si>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</si>
  <si>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</si>
  <si>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</si>
  <si>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</si>
  <si>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</si>
  <si>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</si>
  <si>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</si>
  <si>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</si>
  <si>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</si>
  <si>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</si>
  <si>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</si>
  <si>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</si>
  <si>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</si>
  <si>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</si>
  <si>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</si>
  <si>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</si>
  <si>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</si>
  <si>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</si>
  <si>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</si>
  <si>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</si>
  <si>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</si>
  <si>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</si>
  <si>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</si>
  <si>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</si>
  <si>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</si>
  <si>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</si>
  <si>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</si>
  <si>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</si>
  <si>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</si>
  <si>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</si>
  <si>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</si>
  <si>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</si>
  <si>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</si>
  <si>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</si>
  <si>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</si>
  <si>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</si>
  <si>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</si>
  <si>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</si>
  <si>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</si>
  <si>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</si>
  <si>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</si>
  <si>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</si>
  <si>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</si>
  <si>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</si>
  <si>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</si>
  <si>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</si>
  <si>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</si>
  <si>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</si>
  <si>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</si>
  <si>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</si>
  <si>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</si>
  <si>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</si>
  <si>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</si>
  <si>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</si>
  <si>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</si>
  <si>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</si>
  <si>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</si>
  <si>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</si>
  <si>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</si>
  <si>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</si>
  <si>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</si>
  <si>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</si>
  <si>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</si>
  <si>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</si>
  <si>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</si>
  <si>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</si>
  <si>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</si>
  <si>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</si>
  <si>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</si>
  <si>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</si>
  <si>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</si>
  <si>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</si>
  <si>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</si>
  <si>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</si>
  <si>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</si>
  <si>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</si>
  <si>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</si>
  <si>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</si>
  <si>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</si>
  <si>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</si>
  <si>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</si>
  <si>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</si>
  <si>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</si>
  <si>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</si>
  <si>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</si>
  <si>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</si>
  <si>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</si>
  <si>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</si>
  <si>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</si>
  <si>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</si>
  <si>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</si>
  <si>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</si>
  <si>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</si>
  <si>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</si>
  <si>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</si>
  <si>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</si>
  <si>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</si>
  <si>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</si>
  <si>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</si>
  <si>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</si>
  <si>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</si>
  <si>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</si>
  <si>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</si>
  <si>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</si>
  <si>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</si>
  <si>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</si>
  <si>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</si>
  <si>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</si>
  <si>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</si>
  <si>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</si>
  <si>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</si>
  <si>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</si>
  <si>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</si>
  <si>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</si>
  <si>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</si>
  <si>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</si>
  <si>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</si>
  <si>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</si>
  <si>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</si>
  <si>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</si>
  <si>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</si>
  <si>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</si>
  <si>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</si>
  <si>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</si>
  <si>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</si>
  <si>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</si>
  <si>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</si>
  <si>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</si>
  <si>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</si>
  <si>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</si>
  <si>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</si>
  <si>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</si>
  <si>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</si>
  <si>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</si>
  <si>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</si>
  <si>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</si>
  <si>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</si>
  <si>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</si>
  <si>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</si>
  <si>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</si>
  <si>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</si>
  <si>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</si>
  <si>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</si>
  <si>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</si>
  <si>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</si>
  <si>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</si>
  <si>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</si>
  <si>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</si>
  <si>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</si>
  <si>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</si>
  <si>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</si>
  <si>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</si>
  <si>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</si>
  <si>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</si>
  <si>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</si>
  <si>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</si>
  <si>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</si>
  <si>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</si>
  <si>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</si>
  <si>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</si>
  <si>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</si>
  <si>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</si>
  <si>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</si>
  <si>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</si>
  <si>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</si>
  <si>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</si>
  <si>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</si>
  <si>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</si>
  <si>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</si>
  <si>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</si>
  <si>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</si>
  <si>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</si>
  <si>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</si>
  <si>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</si>
  <si>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</si>
  <si>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</si>
  <si>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</si>
  <si>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</si>
  <si>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</si>
  <si>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</si>
  <si>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</si>
  <si>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</si>
  <si>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</si>
  <si>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</si>
  <si>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</si>
  <si>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</si>
  <si>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</si>
  <si>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</si>
  <si>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</si>
  <si>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</si>
  <si>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</si>
  <si>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</si>
  <si>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</si>
  <si>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</si>
  <si>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</si>
  <si>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</si>
  <si>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</si>
  <si>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</si>
  <si>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</si>
  <si>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</si>
  <si>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</si>
  <si>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</si>
  <si>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</si>
  <si>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</si>
  <si>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</si>
  <si>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</si>
  <si>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</si>
  <si>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</si>
  <si>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</si>
  <si>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</si>
  <si>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</si>
  <si>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</si>
  <si>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</si>
  <si>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</si>
  <si>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</si>
  <si>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</si>
  <si>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</si>
  <si>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</si>
  <si>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</si>
  <si>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</si>
  <si>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</si>
  <si>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</si>
  <si>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</si>
  <si>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</si>
  <si>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</si>
  <si>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</si>
  <si>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</si>
  <si>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</si>
  <si>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</si>
  <si>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</si>
  <si>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</si>
  <si>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</si>
  <si>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</si>
  <si>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</si>
  <si>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</si>
  <si>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</si>
  <si>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</si>
  <si>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</si>
  <si>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</si>
  <si>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</si>
  <si>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</si>
  <si>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</si>
  <si>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</si>
  <si>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</si>
  <si>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</si>
  <si>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</si>
  <si>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</si>
  <si>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</si>
  <si>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</si>
  <si>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</si>
  <si>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</si>
  <si>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</si>
  <si>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</si>
  <si>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</si>
  <si>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</si>
  <si>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</si>
  <si>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</si>
  <si>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</si>
  <si>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</si>
  <si>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</si>
  <si>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</si>
  <si>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</si>
  <si>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</si>
  <si>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</si>
  <si>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</si>
  <si>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</si>
  <si>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</si>
  <si>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</si>
  <si>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</si>
  <si>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</si>
  <si>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</si>
  <si>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</si>
  <si>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</si>
  <si>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</si>
  <si>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</si>
  <si>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</si>
  <si>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</si>
  <si>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</si>
  <si>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</si>
  <si>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</si>
  <si>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</si>
  <si>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</si>
  <si>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</si>
  <si>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</si>
  <si>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</si>
  <si>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</si>
  <si>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</si>
  <si>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</si>
  <si>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</si>
  <si>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</si>
  <si>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</si>
  <si>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</si>
  <si>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</si>
  <si>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</si>
  <si>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</si>
  <si>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</si>
  <si>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</si>
  <si>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</si>
  <si>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</si>
  <si>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</si>
  <si>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</si>
  <si>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</si>
  <si>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</si>
  <si>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</si>
  <si>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</si>
  <si>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</si>
  <si>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</si>
  <si>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</si>
  <si>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</si>
  <si>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</si>
  <si>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</si>
  <si>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</si>
  <si>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</si>
  <si>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</si>
  <si>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</si>
  <si>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</si>
  <si>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</si>
  <si>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</si>
  <si>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</si>
  <si>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</si>
  <si>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</si>
  <si>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</si>
  <si>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</si>
  <si>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</si>
  <si>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</si>
  <si>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</si>
  <si>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</si>
  <si>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</si>
  <si>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</si>
  <si>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</si>
  <si>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</si>
  <si>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</si>
  <si>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</si>
  <si>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</si>
  <si>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</si>
  <si>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</si>
  <si>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</si>
  <si>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</si>
  <si>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</si>
  <si>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</si>
  <si>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</si>
  <si>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</si>
  <si>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</si>
  <si>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</si>
  <si>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</si>
  <si>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</si>
  <si>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</si>
  <si>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</si>
  <si>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</si>
  <si>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</si>
  <si>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</si>
  <si>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</si>
  <si>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</si>
  <si>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</si>
  <si>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</si>
  <si>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</si>
  <si>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</si>
  <si>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</si>
  <si>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</si>
  <si>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</si>
  <si>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</si>
  <si>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</si>
  <si>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</si>
  <si>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</si>
  <si>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</si>
  <si>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</si>
  <si>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</si>
  <si>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</si>
  <si>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</si>
  <si>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</si>
  <si>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</si>
  <si>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</si>
  <si>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</si>
  <si>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</si>
  <si>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</si>
  <si>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</si>
  <si>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</si>
  <si>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</si>
  <si>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</si>
  <si>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</si>
  <si>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</si>
  <si>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</si>
  <si>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</si>
  <si>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</si>
  <si>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</si>
  <si>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</si>
  <si>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</si>
  <si>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</si>
  <si>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</si>
  <si>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</si>
  <si>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</si>
  <si>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</si>
  <si>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</si>
  <si>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</si>
  <si>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</si>
  <si>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</si>
  <si>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</si>
  <si>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</si>
  <si>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</si>
  <si>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</si>
  <si>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</si>
  <si>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</si>
  <si>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</si>
  <si>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</si>
  <si>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</si>
  <si>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</si>
  <si>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</si>
  <si>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</si>
  <si>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</si>
  <si>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</si>
  <si>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</si>
  <si>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</si>
  <si>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</si>
  <si>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</si>
  <si>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</si>
  <si>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</si>
  <si>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</si>
  <si>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</si>
  <si>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</si>
  <si>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</si>
  <si>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</si>
  <si>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</si>
  <si>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</si>
  <si>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</si>
  <si>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</si>
  <si>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</si>
  <si>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</si>
  <si>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</si>
  <si>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</si>
  <si>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</si>
  <si>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</si>
  <si>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</si>
  <si>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</si>
  <si>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</si>
  <si>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</si>
  <si>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</si>
  <si>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</si>
  <si>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</si>
  <si>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</si>
  <si>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</si>
  <si>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</si>
  <si>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</si>
  <si>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</si>
  <si>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</si>
  <si>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</si>
  <si>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</si>
  <si>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</si>
  <si>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</si>
  <si>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</si>
  <si>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</si>
  <si>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</si>
  <si>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</si>
  <si>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</si>
  <si>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</si>
  <si>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</si>
  <si>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</si>
  <si>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</si>
  <si>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</si>
  <si>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</si>
  <si>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</si>
  <si>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</si>
  <si>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</si>
  <si>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</si>
  <si>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</si>
  <si>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</si>
  <si>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</si>
  <si>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</si>
  <si>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</si>
  <si>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</si>
  <si>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</si>
  <si>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</si>
  <si>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</si>
  <si>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</si>
  <si>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</si>
  <si>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</si>
  <si>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</si>
  <si>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</si>
  <si>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</si>
  <si>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</si>
  <si>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</si>
  <si>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</si>
  <si>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</si>
  <si>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</si>
  <si>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</si>
  <si>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</si>
  <si>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</si>
  <si>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</si>
  <si>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</si>
  <si>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</si>
  <si>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</si>
  <si>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</si>
  <si>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</si>
  <si>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</si>
  <si>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</si>
  <si>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</si>
  <si>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</si>
  <si>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</si>
  <si>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</si>
  <si>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</si>
  <si>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</si>
  <si>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</si>
  <si>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</si>
  <si>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</si>
  <si>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</si>
  <si>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</si>
  <si>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</si>
  <si>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</si>
  <si>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</si>
  <si>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</si>
  <si>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</si>
  <si>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</si>
  <si>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</si>
  <si>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</si>
  <si>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</si>
  <si>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</si>
  <si>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</si>
  <si>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</si>
  <si>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</si>
  <si>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</si>
  <si>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</si>
  <si>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</si>
  <si>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</si>
  <si>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</si>
  <si>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</si>
  <si>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</si>
  <si>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</si>
  <si>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</si>
  <si>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</si>
  <si>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</si>
  <si>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</si>
  <si>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</si>
  <si>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</si>
  <si>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</si>
  <si>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</si>
  <si>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</si>
  <si>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</si>
  <si>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</si>
  <si>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</si>
  <si>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</si>
  <si>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</si>
  <si>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</si>
  <si>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</si>
  <si>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</si>
  <si>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</si>
  <si>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</si>
  <si>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</si>
  <si>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</si>
  <si>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</si>
  <si>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</si>
  <si>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</si>
  <si>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</si>
  <si>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</si>
  <si>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</si>
  <si>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</si>
  <si>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</si>
  <si>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</si>
  <si>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</si>
  <si>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</si>
  <si>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</si>
  <si>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</si>
  <si>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</si>
  <si>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</si>
  <si>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</si>
  <si>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</si>
  <si>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</si>
  <si>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</si>
  <si>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</si>
  <si>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</si>
  <si>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</si>
  <si>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</si>
  <si>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</si>
  <si>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</si>
  <si>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</si>
  <si>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</si>
  <si>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</si>
  <si>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</si>
  <si>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</si>
  <si>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</si>
  <si>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</si>
  <si>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</si>
  <si>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</si>
  <si>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</si>
  <si>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</si>
  <si>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</si>
  <si>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</si>
  <si>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</si>
  <si>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</si>
  <si>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</si>
  <si>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</si>
  <si>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</si>
  <si>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</si>
  <si>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</si>
  <si>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</si>
  <si>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</si>
  <si>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</si>
  <si>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</si>
  <si>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</si>
  <si>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</si>
  <si>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</si>
  <si>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</si>
  <si>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</si>
  <si>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</si>
  <si>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</si>
  <si>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</si>
  <si>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</si>
  <si>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</si>
  <si>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</si>
  <si>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</si>
  <si>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</si>
  <si>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</si>
  <si>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</si>
  <si>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</si>
  <si>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</si>
  <si>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</si>
  <si>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</si>
  <si>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</si>
  <si>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</si>
  <si>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</si>
  <si>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</si>
  <si>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</si>
  <si>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</si>
  <si>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</si>
  <si>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</si>
  <si>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</si>
  <si>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</si>
  <si>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</si>
  <si>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</si>
  <si>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</si>
  <si>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</si>
  <si>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</si>
  <si>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</si>
  <si>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</si>
  <si>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</si>
  <si>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</si>
  <si>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</si>
  <si>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</si>
  <si>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</si>
  <si>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</si>
  <si>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</si>
  <si>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</si>
  <si>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</si>
  <si>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</si>
  <si>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</si>
  <si>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</si>
  <si>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</si>
  <si>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</si>
  <si>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</si>
  <si>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</si>
  <si>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</si>
  <si>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</si>
  <si>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</si>
  <si>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</si>
  <si>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</si>
  <si>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</si>
  <si>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</si>
  <si>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</si>
  <si>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</si>
  <si>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</si>
  <si>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</si>
  <si>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</si>
  <si>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</si>
  <si>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</si>
  <si>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</si>
  <si>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</si>
  <si>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</si>
  <si>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</si>
  <si>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</si>
  <si>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</si>
  <si>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</si>
  <si>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</si>
  <si>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</si>
  <si>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</si>
  <si>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</si>
  <si>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</si>
  <si>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</si>
  <si>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</si>
  <si>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</si>
  <si>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</si>
  <si>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</si>
  <si>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</si>
  <si>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</si>
  <si>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</si>
  <si>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</si>
  <si>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</si>
  <si>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</si>
  <si>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</si>
  <si>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</si>
  <si>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</si>
  <si>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</si>
  <si>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</si>
  <si>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</si>
  <si>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</si>
  <si>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</si>
  <si>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</si>
  <si>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</si>
  <si>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</si>
  <si>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</si>
  <si>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</si>
  <si>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</si>
  <si>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</si>
  <si>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</si>
  <si>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</si>
  <si>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</si>
  <si>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</si>
  <si>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</si>
  <si>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</si>
  <si>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</si>
  <si>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</si>
  <si>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</si>
  <si>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</si>
  <si>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</si>
  <si>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</si>
  <si>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</si>
  <si>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</si>
  <si>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</si>
  <si>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</si>
  <si>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</si>
  <si>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</si>
  <si>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</si>
  <si>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</si>
  <si>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</si>
  <si>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</si>
  <si>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</si>
  <si>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</si>
  <si>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</si>
  <si>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</si>
  <si>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</si>
  <si>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</si>
  <si>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</si>
  <si>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</si>
  <si>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</si>
  <si>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</si>
  <si>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</si>
  <si>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</si>
  <si>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</si>
  <si>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</si>
  <si>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</si>
  <si>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</si>
  <si>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</si>
  <si>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</si>
  <si>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</si>
  <si>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</si>
  <si>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</si>
  <si>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</si>
  <si>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</si>
  <si>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</si>
  <si>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</si>
  <si>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</si>
  <si>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</si>
  <si>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</si>
  <si>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</si>
  <si>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</si>
  <si>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</si>
  <si>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</si>
  <si>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</si>
  <si>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</si>
  <si>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</si>
  <si>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</si>
  <si>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</si>
  <si>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</si>
  <si>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</si>
  <si>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</si>
  <si>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</si>
  <si>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</si>
  <si>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</si>
  <si>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</si>
  <si>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</si>
  <si>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</si>
  <si>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</si>
  <si>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</si>
  <si>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</si>
  <si>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</si>
  <si>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</si>
  <si>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</si>
  <si>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</si>
  <si>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</si>
  <si>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</si>
  <si>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</si>
  <si>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</si>
  <si>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</si>
  <si>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</si>
  <si>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</si>
  <si>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</si>
  <si>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</si>
  <si>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</si>
  <si>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</si>
  <si>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</si>
  <si>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</si>
  <si>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</si>
  <si>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</si>
  <si>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</si>
  <si>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</si>
  <si>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</si>
  <si>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</si>
  <si>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</si>
  <si>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</si>
  <si>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</si>
  <si>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</si>
  <si>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</si>
  <si>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</si>
  <si>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</si>
  <si>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</si>
  <si>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</si>
  <si>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</si>
  <si>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</si>
  <si>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</si>
  <si>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</si>
  <si>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</si>
  <si>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</si>
  <si>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</si>
  <si>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</si>
  <si>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</si>
  <si>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</si>
  <si>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</si>
  <si>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</si>
  <si>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</si>
  <si>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</si>
  <si>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</si>
  <si>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</si>
  <si>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</si>
  <si>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</si>
  <si>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</si>
  <si>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</si>
  <si>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</si>
  <si>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</si>
  <si>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</si>
  <si>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</si>
  <si>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</si>
  <si>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</si>
  <si>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</si>
  <si>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</si>
  <si>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</si>
  <si>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</si>
  <si>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</si>
  <si>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</si>
  <si>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</si>
  <si>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</si>
  <si>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</si>
  <si>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</si>
  <si>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</si>
  <si>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</si>
  <si>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</si>
  <si>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</si>
  <si>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</si>
  <si>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</si>
  <si>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</si>
  <si>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</si>
  <si>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</si>
  <si>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</si>
  <si>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</si>
  <si>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</si>
  <si>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</si>
  <si>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</si>
  <si>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</si>
  <si>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</si>
  <si>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</si>
  <si>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</si>
  <si>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</si>
  <si>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</si>
  <si>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</si>
  <si>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</si>
  <si>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</si>
  <si>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</si>
  <si>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</si>
  <si>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</si>
  <si>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</si>
  <si>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</si>
  <si>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</si>
  <si>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</si>
  <si>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</si>
  <si>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</si>
  <si>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</si>
  <si>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</si>
  <si>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</si>
  <si>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</si>
  <si>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</si>
  <si>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</si>
  <si>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</si>
  <si>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</si>
  <si>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</si>
  <si>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</si>
  <si>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</si>
  <si>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</si>
  <si>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</si>
  <si>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</si>
  <si>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</si>
  <si>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</si>
  <si>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</si>
  <si>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</si>
  <si>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</si>
  <si>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</si>
  <si>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</si>
  <si>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</si>
  <si>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</si>
  <si>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</si>
  <si>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</si>
  <si>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</si>
  <si>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</si>
  <si>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</si>
  <si>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</si>
  <si>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</si>
  <si>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</si>
  <si>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</si>
  <si>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</si>
  <si>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</si>
  <si>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</si>
  <si>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</si>
  <si>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</si>
  <si>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</si>
  <si>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</si>
  <si>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</si>
  <si>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</si>
  <si>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</si>
  <si>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</si>
  <si>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</si>
  <si>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</si>
  <si>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</si>
  <si>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</si>
  <si>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</si>
  <si>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</si>
  <si>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</si>
  <si>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</si>
  <si>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</si>
  <si>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</si>
  <si>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</si>
  <si>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</si>
  <si>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</si>
  <si>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</si>
  <si>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</si>
  <si>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</si>
  <si>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</si>
  <si>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</si>
  <si>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</si>
  <si>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</si>
  <si>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</si>
  <si>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</si>
  <si>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</si>
  <si>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</si>
  <si>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</si>
  <si>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</si>
  <si>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</si>
  <si>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</si>
  <si>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</si>
  <si>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</si>
  <si>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</si>
  <si>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</si>
  <si>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</si>
  <si>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</si>
  <si>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</si>
  <si>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</si>
  <si>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</si>
  <si>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</si>
  <si>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</si>
  <si>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</si>
  <si>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</si>
  <si>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</si>
  <si>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</si>
  <si>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</si>
  <si>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</si>
  <si>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</si>
  <si>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</si>
  <si>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</si>
  <si>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</si>
  <si>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</si>
  <si>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</si>
  <si>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</si>
  <si>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</si>
  <si>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</si>
  <si>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</si>
  <si>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</si>
  <si>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</si>
  <si>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</si>
  <si>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</si>
  <si>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</si>
  <si>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</si>
  <si>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</si>
  <si>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</si>
  <si>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</si>
  <si>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</si>
  <si>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</si>
  <si>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</si>
  <si>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</si>
  <si>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</si>
  <si>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</si>
  <si>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</si>
  <si>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</si>
  <si>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</si>
  <si>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</si>
  <si>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</si>
  <si>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</si>
  <si>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</si>
  <si>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</si>
  <si>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</si>
  <si>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</si>
  <si>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</si>
  <si>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</si>
  <si>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</si>
  <si>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</si>
  <si>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</si>
  <si>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</si>
  <si>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</si>
  <si>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</si>
  <si>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</si>
  <si>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</si>
  <si>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</si>
  <si>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</si>
  <si>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</si>
  <si>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</si>
  <si>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</si>
  <si>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</si>
  <si>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</si>
  <si>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</si>
  <si>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</si>
  <si>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</si>
  <si>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</si>
  <si>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</si>
  <si>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</si>
  <si>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</si>
  <si>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</si>
  <si>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</si>
  <si>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</si>
  <si>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</si>
  <si>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</si>
  <si>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</si>
  <si>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</si>
  <si>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</si>
  <si>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</si>
  <si>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</si>
  <si>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</si>
  <si>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</si>
  <si>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</si>
  <si>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</si>
  <si>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</si>
  <si>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</si>
  <si>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</si>
  <si>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</si>
  <si>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</si>
  <si>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</si>
  <si>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</si>
  <si>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</si>
  <si>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</si>
  <si>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</si>
  <si>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</si>
  <si>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</si>
  <si>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</si>
  <si>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</si>
  <si>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</si>
  <si>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</si>
  <si>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</si>
  <si>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</si>
  <si>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</si>
  <si>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</si>
  <si>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</si>
  <si>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</si>
  <si>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</si>
  <si>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</si>
  <si>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</si>
  <si>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</si>
  <si>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</si>
  <si>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</si>
  <si>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</si>
  <si>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</si>
  <si>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</si>
  <si>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</si>
  <si>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</si>
  <si>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</si>
  <si>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</si>
  <si>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</si>
  <si>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</si>
  <si>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</si>
  <si>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</si>
  <si>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</si>
  <si>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</si>
  <si>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</si>
  <si>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</si>
  <si>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</si>
  <si>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</si>
  <si>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</si>
  <si>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</si>
  <si>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</si>
  <si>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</si>
  <si>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</si>
  <si>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</si>
  <si>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</si>
  <si>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</si>
  <si>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</si>
  <si>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</si>
  <si>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</si>
  <si>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</si>
  <si>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</si>
  <si>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</si>
  <si>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</si>
  <si>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</si>
  <si>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</si>
  <si>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</si>
  <si>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</si>
  <si>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</si>
  <si>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</si>
  <si>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</si>
  <si>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</si>
  <si>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</si>
  <si>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</si>
  <si>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</si>
  <si>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</si>
  <si>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</si>
  <si>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</si>
  <si>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</si>
  <si>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</si>
  <si>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</si>
  <si>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</si>
  <si>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</si>
  <si>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</si>
  <si>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</si>
  <si>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</si>
  <si>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</si>
  <si>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</si>
  <si>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</si>
  <si>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</si>
  <si>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</si>
  <si>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</si>
  <si>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</si>
  <si>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</si>
  <si>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</si>
  <si>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</si>
  <si>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</si>
  <si>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</si>
  <si>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</si>
  <si>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</si>
  <si>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</si>
  <si>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</si>
  <si>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</si>
  <si>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</si>
  <si>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</si>
  <si>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</si>
  <si>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</si>
  <si>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</si>
  <si>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</si>
  <si>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</si>
  <si>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</si>
  <si>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</si>
  <si>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</si>
  <si>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</si>
  <si>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</si>
  <si>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</si>
  <si>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</si>
  <si>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</si>
  <si>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</si>
  <si>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</si>
  <si>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</si>
  <si>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</si>
  <si>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</si>
  <si>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</si>
  <si>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</si>
  <si>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</si>
  <si>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</si>
  <si>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</si>
  <si>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</si>
  <si>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</si>
  <si>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</si>
  <si>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</si>
  <si>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</si>
  <si>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</si>
  <si>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</si>
  <si>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</si>
  <si>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</si>
  <si>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</si>
  <si>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</si>
  <si>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</si>
  <si>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</si>
  <si>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</si>
  <si>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</si>
  <si>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</si>
  <si>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</si>
  <si>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</si>
  <si>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</si>
  <si>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</si>
  <si>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</si>
  <si>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</si>
  <si>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</si>
  <si>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</si>
  <si>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</si>
  <si>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</si>
  <si>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</si>
  <si>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</si>
  <si>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</si>
  <si>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</si>
  <si>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</si>
  <si>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</si>
  <si>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</si>
  <si>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</si>
  <si>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</si>
  <si>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</si>
  <si>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</si>
  <si>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</si>
  <si>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</si>
  <si>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</si>
  <si>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</si>
  <si>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</si>
  <si>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</si>
  <si>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</si>
  <si>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</si>
  <si>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</si>
  <si>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</si>
  <si>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</si>
  <si>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</si>
  <si>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</si>
  <si>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</si>
  <si>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</si>
  <si>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</si>
  <si>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</si>
  <si>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</si>
  <si>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</si>
  <si>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</si>
  <si>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</si>
  <si>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</si>
  <si>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</si>
  <si>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</si>
  <si>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</si>
  <si>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</si>
  <si>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</si>
  <si>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</si>
  <si>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</si>
  <si>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</si>
  <si>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</si>
  <si>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</si>
  <si>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</si>
  <si>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</si>
  <si>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</si>
  <si>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</si>
  <si>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</si>
  <si>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</si>
  <si>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</si>
  <si>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</si>
  <si>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</si>
  <si>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</si>
  <si>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</si>
  <si>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</si>
  <si>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</si>
  <si>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</si>
  <si>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</si>
  <si>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</si>
  <si>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</si>
  <si>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</si>
  <si>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</si>
  <si>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</si>
  <si>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</si>
  <si>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</si>
  <si>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</si>
  <si>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</si>
  <si>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</si>
  <si>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</si>
  <si>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</si>
  <si>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</si>
  <si>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</si>
  <si>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</si>
  <si>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</si>
  <si>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</si>
  <si>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</si>
  <si>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</si>
  <si>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</si>
  <si>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</si>
  <si>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</si>
  <si>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</si>
  <si>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</si>
  <si>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</si>
  <si>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</si>
  <si>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</si>
  <si>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</si>
  <si>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</si>
  <si>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</si>
  <si>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</si>
  <si>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</si>
  <si>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</si>
  <si>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</si>
  <si>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</si>
  <si>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</si>
  <si>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</si>
  <si>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</si>
  <si>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</si>
  <si>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</si>
  <si>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</si>
  <si>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</si>
  <si>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</si>
  <si>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</si>
  <si>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</si>
  <si>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</si>
  <si>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</si>
  <si>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</si>
  <si>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</si>
  <si>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</si>
  <si>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</si>
  <si>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</si>
  <si>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</si>
  <si>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</si>
  <si>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</si>
  <si>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</si>
  <si>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</si>
  <si>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</si>
  <si>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</si>
  <si>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</si>
  <si>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</si>
  <si>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</si>
  <si>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</si>
  <si>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</si>
  <si>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</si>
  <si>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</si>
  <si>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</si>
  <si>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</si>
  <si>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</si>
  <si>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</si>
  <si>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</si>
  <si>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</si>
  <si>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</si>
  <si>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</si>
  <si>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</si>
  <si>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</si>
  <si>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</si>
  <si>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</si>
  <si>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</si>
  <si>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</si>
  <si>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</si>
  <si>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</si>
  <si>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</si>
  <si>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</si>
  <si>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</si>
  <si>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</si>
  <si>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</si>
  <si>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</si>
  <si>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</si>
  <si>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</si>
  <si>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</si>
  <si>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</si>
  <si>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</si>
  <si>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</si>
  <si>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</si>
  <si>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</si>
  <si>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</si>
  <si>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</si>
  <si>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</si>
  <si>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</si>
  <si>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</si>
  <si>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</si>
  <si>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</si>
  <si>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</si>
  <si>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</si>
  <si>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</si>
  <si>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</si>
  <si>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</si>
  <si>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</si>
  <si>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</si>
  <si>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</si>
  <si>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</si>
  <si>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</si>
  <si>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</si>
  <si>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</si>
  <si>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</si>
  <si>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</si>
  <si>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</si>
  <si>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</si>
  <si>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</si>
  <si>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</si>
  <si>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</si>
  <si>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</si>
  <si>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</si>
  <si>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</si>
  <si>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</si>
  <si>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</si>
  <si>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</si>
  <si>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</si>
  <si>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</si>
  <si>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</si>
  <si>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</si>
  <si>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</si>
  <si>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</si>
  <si>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</si>
  <si>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</si>
  <si>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</si>
  <si>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</si>
  <si>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</si>
  <si>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</si>
  <si>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</si>
  <si>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</si>
  <si>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</si>
  <si>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</si>
  <si>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</si>
  <si>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</si>
  <si>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</si>
  <si>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</si>
  <si>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</si>
  <si>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</si>
  <si>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</si>
  <si>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</si>
  <si>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</si>
  <si>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</si>
  <si>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</si>
  <si>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</si>
  <si>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</si>
  <si>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</si>
  <si>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</si>
  <si>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</si>
  <si>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</si>
  <si>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</si>
  <si>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</si>
  <si>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</si>
  <si>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</si>
  <si>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</si>
  <si>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</si>
  <si>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</si>
  <si>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</si>
  <si>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</si>
  <si>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</si>
  <si>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</si>
  <si>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</si>
  <si>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</si>
  <si>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</si>
  <si>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</si>
  <si>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</si>
  <si>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</si>
  <si>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</si>
  <si>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</si>
  <si>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</si>
  <si>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</si>
  <si>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</si>
  <si>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</si>
  <si>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</si>
  <si>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</si>
  <si>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</si>
  <si>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</si>
  <si>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</si>
  <si>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</si>
  <si>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</si>
  <si>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</si>
  <si>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</si>
  <si>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</si>
  <si>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</si>
  <si>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</si>
  <si>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</si>
  <si>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</si>
  <si>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</si>
  <si>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</si>
  <si>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</si>
  <si>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</si>
  <si>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</si>
  <si>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</si>
  <si>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</si>
  <si>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</si>
  <si>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</si>
  <si>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</si>
  <si>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</si>
  <si>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</si>
  <si>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</si>
  <si>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</si>
  <si>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</si>
  <si>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</si>
  <si>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</si>
  <si>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</si>
  <si>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</si>
  <si>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</si>
  <si>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</si>
  <si>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</si>
  <si>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</si>
  <si>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</si>
  <si>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</si>
  <si>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</si>
  <si>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</si>
  <si>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</si>
  <si>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</si>
  <si>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</si>
  <si>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</si>
  <si>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</si>
  <si>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</si>
  <si>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</si>
  <si>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</si>
  <si>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</si>
  <si>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</si>
  <si>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</si>
  <si>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</si>
  <si>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</si>
  <si>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</si>
  <si>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</si>
  <si>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</si>
  <si>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</si>
  <si>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</si>
  <si>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</si>
  <si>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</si>
  <si>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</si>
  <si>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</si>
  <si>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</si>
  <si>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</si>
  <si>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</si>
  <si>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</si>
  <si>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</si>
  <si>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</si>
  <si>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</si>
  <si>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</si>
  <si>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</si>
  <si>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</si>
  <si>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</si>
  <si>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</si>
  <si>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</si>
  <si>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</si>
  <si>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</si>
  <si>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</si>
  <si>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</si>
  <si>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</si>
  <si>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</si>
  <si>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</si>
  <si>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</si>
  <si>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</si>
  <si>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</si>
  <si>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</si>
  <si>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</si>
  <si>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</si>
  <si>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</si>
  <si>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</si>
  <si>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</si>
  <si>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</si>
  <si>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</si>
  <si>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</si>
  <si>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</si>
  <si>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</si>
  <si>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</si>
  <si>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</si>
  <si>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</si>
  <si>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</si>
  <si>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</si>
  <si>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</si>
  <si>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</si>
  <si>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</si>
  <si>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</si>
  <si>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</si>
  <si>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</si>
  <si>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</si>
  <si>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</si>
  <si>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</si>
  <si>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</si>
  <si>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</si>
  <si>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</si>
  <si>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</si>
  <si>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</si>
  <si>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</si>
  <si>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</si>
  <si>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</si>
  <si>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</si>
  <si>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</si>
  <si>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</si>
  <si>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</si>
  <si>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</si>
  <si>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</si>
  <si>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</si>
  <si>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</si>
  <si>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</si>
  <si>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</si>
  <si>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</si>
  <si>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</si>
  <si>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</si>
  <si>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</si>
  <si>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</si>
  <si>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</si>
  <si>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</si>
  <si>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</si>
  <si>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</si>
  <si>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</si>
  <si>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</si>
  <si>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</si>
  <si>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</si>
  <si>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</si>
  <si>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</si>
  <si>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</si>
  <si>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</si>
  <si>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</si>
  <si>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</si>
  <si>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</si>
  <si>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</si>
  <si>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</si>
  <si>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</si>
  <si>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</si>
  <si>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</si>
  <si>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</si>
  <si>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</si>
  <si>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</si>
  <si>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</si>
  <si>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</si>
  <si>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</si>
  <si>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</si>
  <si>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</si>
  <si>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</si>
  <si>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</si>
  <si>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</si>
  <si>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</si>
  <si>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</si>
  <si>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</si>
  <si>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</si>
  <si>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</si>
  <si>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</si>
  <si>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</si>
  <si>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</si>
  <si>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</si>
  <si>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</si>
  <si>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</si>
  <si>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</si>
  <si>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</si>
  <si>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</si>
  <si>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</si>
  <si>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</si>
  <si>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</si>
  <si>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</si>
  <si>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</si>
  <si>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</si>
  <si>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</si>
  <si>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</si>
  <si>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</si>
  <si>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</si>
  <si>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</si>
  <si>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</si>
  <si>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</si>
  <si>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</si>
  <si>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</si>
  <si>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</si>
  <si>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</si>
  <si>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</si>
  <si>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</si>
  <si>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</si>
  <si>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</si>
  <si>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</si>
  <si>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</si>
  <si>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</si>
  <si>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</si>
  <si>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</si>
  <si>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</si>
  <si>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</si>
  <si>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</si>
  <si>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</si>
  <si>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</si>
  <si>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</si>
  <si>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</si>
  <si>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</si>
  <si>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</si>
  <si>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</si>
  <si>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</si>
  <si>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</si>
  <si>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</si>
  <si>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</si>
  <si>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</si>
  <si>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</si>
  <si>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</si>
  <si>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</si>
  <si>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</si>
  <si>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</si>
  <si>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</si>
  <si>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</si>
  <si>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</si>
  <si>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</si>
  <si>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</si>
  <si>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</si>
  <si>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</si>
  <si>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</si>
  <si>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</si>
  <si>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</si>
  <si>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</si>
  <si>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</si>
  <si>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</si>
  <si>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</si>
  <si>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</si>
  <si>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</si>
  <si>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</si>
  <si>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</si>
  <si>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</si>
  <si>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</si>
  <si>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</si>
  <si>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</si>
  <si>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</si>
  <si>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</si>
  <si>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</si>
  <si>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</si>
  <si>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</si>
  <si>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</si>
  <si>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</si>
  <si>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</si>
  <si>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</si>
  <si>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</si>
  <si>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</si>
  <si>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</si>
  <si>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</si>
  <si>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</si>
  <si>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</si>
  <si>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</si>
  <si>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</si>
  <si>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</si>
  <si>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</si>
  <si>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</si>
  <si>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</si>
  <si>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</si>
  <si>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</si>
  <si>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</si>
  <si>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</si>
  <si>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</si>
  <si>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</si>
  <si>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</si>
  <si>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</si>
  <si>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</si>
  <si>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</si>
  <si>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</si>
  <si>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</si>
  <si>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</si>
  <si>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</si>
  <si>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</si>
  <si>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</si>
  <si>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</si>
  <si>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</si>
  <si>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</si>
  <si>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</si>
  <si>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</si>
  <si>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</si>
  <si>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</si>
  <si>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</si>
  <si>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</si>
  <si>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</si>
  <si>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</si>
  <si>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</si>
  <si>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</si>
  <si>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</si>
  <si>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</si>
  <si>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</si>
  <si>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</si>
  <si>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</si>
  <si>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</si>
  <si>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</si>
  <si>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</si>
  <si>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</si>
  <si>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</si>
  <si>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</si>
  <si>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</si>
  <si>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</si>
  <si>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</si>
  <si>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</si>
  <si>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</si>
  <si>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</si>
  <si>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</si>
  <si>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</si>
  <si>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</si>
  <si>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</si>
  <si>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</si>
  <si>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</si>
  <si>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</si>
  <si>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</si>
  <si>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</si>
  <si>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</si>
  <si>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</si>
  <si>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</si>
  <si>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</si>
  <si>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</si>
  <si>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</si>
  <si>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</si>
  <si>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</si>
  <si>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</si>
  <si>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</si>
  <si>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</si>
  <si>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</si>
  <si>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</si>
  <si>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</si>
  <si>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</si>
  <si>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</si>
  <si>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</si>
  <si>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</si>
  <si>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</si>
  <si>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</si>
  <si>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</si>
  <si>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</si>
  <si>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</si>
  <si>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</si>
  <si>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</si>
  <si>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</si>
  <si>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</si>
  <si>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</si>
  <si>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</si>
  <si>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</si>
  <si>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</si>
  <si>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</si>
  <si>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</si>
  <si>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</si>
  <si>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</si>
  <si>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</si>
  <si>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</si>
  <si>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</si>
  <si>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</si>
  <si>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</si>
  <si>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</si>
  <si>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</si>
  <si>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</si>
  <si>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</si>
  <si>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</si>
  <si>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</si>
  <si>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</si>
  <si>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</si>
  <si>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</si>
  <si>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</si>
  <si>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</si>
  <si>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</si>
  <si>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</si>
  <si>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</si>
  <si>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</si>
  <si>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</si>
  <si>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</si>
  <si>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</si>
  <si>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</si>
  <si>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</si>
  <si>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</si>
  <si>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</si>
  <si>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</si>
  <si>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</si>
  <si>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</si>
  <si>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</si>
  <si>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</si>
  <si>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</si>
  <si>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</si>
  <si>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</si>
  <si>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</si>
  <si>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</si>
  <si>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</si>
  <si>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</si>
  <si>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</si>
  <si>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</si>
  <si>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</si>
  <si>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</si>
  <si>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</si>
  <si>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</si>
  <si>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</si>
  <si>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</si>
  <si>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</si>
  <si>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</si>
  <si>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</si>
  <si>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</si>
  <si>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</si>
  <si>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</si>
  <si>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</si>
  <si>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</si>
  <si>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</si>
  <si>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</si>
  <si>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</si>
  <si>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</si>
  <si>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</si>
  <si>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</si>
  <si>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</si>
  <si>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</si>
  <si>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</si>
  <si>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</si>
  <si>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</si>
  <si>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</si>
  <si>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</si>
  <si>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</si>
  <si>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</si>
  <si>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</si>
  <si>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</si>
  <si>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</si>
  <si>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</si>
  <si>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</si>
  <si>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</si>
  <si>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</si>
  <si>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</si>
  <si>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</si>
  <si>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</si>
  <si>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</si>
  <si>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</si>
  <si>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</si>
  <si>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</si>
  <si>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</si>
  <si>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</si>
  <si>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</si>
  <si>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</si>
  <si>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</si>
  <si>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</si>
  <si>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</si>
  <si>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</si>
  <si>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</si>
  <si>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</si>
  <si>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</si>
  <si>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</si>
  <si>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</si>
  <si>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</si>
  <si>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</si>
  <si>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</si>
  <si>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</si>
  <si>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</si>
  <si>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</si>
  <si>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</si>
  <si>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</si>
  <si>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</si>
  <si>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</si>
  <si>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</si>
  <si>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</si>
  <si>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</si>
  <si>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</si>
  <si>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</si>
  <si>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</si>
  <si>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</si>
  <si>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</si>
  <si>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</si>
  <si>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</si>
  <si>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</si>
  <si>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</si>
  <si>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</si>
  <si>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</si>
  <si>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</si>
  <si>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</si>
  <si>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</si>
  <si>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</si>
  <si>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</si>
  <si>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</si>
  <si>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</si>
  <si>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</si>
  <si>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</si>
  <si>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</si>
  <si>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</si>
  <si>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</si>
  <si>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</si>
  <si>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</si>
  <si>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</si>
  <si>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</si>
  <si>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</si>
  <si>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</si>
  <si>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</si>
  <si>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</si>
  <si>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</si>
  <si>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</si>
  <si>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</si>
  <si>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</si>
  <si>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</si>
  <si>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</si>
  <si>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</si>
  <si>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</si>
  <si>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</si>
  <si>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</si>
  <si>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</si>
  <si>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</si>
  <si>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</si>
  <si>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</si>
  <si>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</si>
  <si>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</si>
  <si>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</si>
  <si>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</si>
  <si>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</si>
  <si>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</si>
  <si>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</si>
  <si>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</si>
  <si>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</si>
  <si>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</si>
  <si>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</si>
  <si>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</si>
  <si>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</si>
  <si>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</si>
  <si>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</si>
  <si>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</si>
  <si>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</si>
  <si>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</si>
  <si>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</si>
  <si>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</si>
  <si>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</si>
  <si>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</si>
  <si>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</si>
  <si>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</si>
  <si>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</si>
  <si>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</si>
  <si>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</si>
  <si>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</si>
  <si>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</si>
  <si>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</si>
  <si>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</si>
  <si>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</si>
  <si>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</si>
  <si>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</si>
  <si>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</si>
  <si>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</si>
  <si>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</si>
  <si>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</si>
  <si>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</si>
  <si>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</si>
  <si>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</si>
  <si>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</si>
  <si>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</si>
  <si>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</si>
  <si>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</si>
  <si>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</si>
  <si>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</si>
  <si>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</si>
  <si>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</si>
  <si>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</si>
  <si>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</si>
  <si>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</si>
  <si>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</si>
  <si>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</si>
  <si>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</si>
  <si>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</si>
  <si>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</si>
  <si>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</si>
  <si>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</si>
  <si>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</si>
  <si>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</si>
  <si>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</si>
  <si>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</si>
  <si>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</si>
  <si>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</si>
  <si>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</si>
  <si>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</si>
  <si>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</si>
  <si>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</si>
  <si>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</si>
  <si>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</si>
  <si>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</si>
  <si>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</si>
  <si>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</si>
  <si>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</si>
  <si>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</si>
  <si>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</si>
  <si>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</si>
  <si>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</si>
  <si>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</si>
  <si>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</si>
  <si>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</si>
  <si>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</si>
  <si>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</si>
  <si>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</si>
  <si>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</si>
  <si>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</si>
  <si>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</si>
  <si>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</si>
  <si>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</si>
  <si>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</si>
  <si>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</si>
  <si>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</si>
  <si>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</si>
  <si>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</si>
  <si>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</si>
  <si>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</si>
  <si>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</si>
  <si>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</si>
  <si>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</si>
  <si>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</si>
  <si>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</si>
  <si>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</si>
  <si>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</si>
  <si>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</si>
  <si>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</si>
  <si>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</si>
  <si>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</si>
  <si>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</si>
  <si>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</si>
  <si>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</si>
  <si>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</si>
  <si>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</si>
  <si>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</si>
  <si>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</si>
  <si>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</si>
  <si>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</si>
  <si>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</si>
  <si>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</si>
  <si>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</si>
  <si>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</si>
  <si>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</si>
  <si>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</si>
  <si>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</si>
  <si>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</si>
  <si>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</si>
  <si>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</si>
  <si>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</si>
  <si>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</si>
  <si>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</si>
  <si>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</si>
  <si>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</si>
  <si>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</si>
  <si>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</si>
  <si>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</si>
  <si>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</si>
  <si>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</si>
  <si>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</si>
  <si>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</si>
  <si>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</si>
  <si>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</si>
  <si>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</si>
  <si>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</si>
  <si>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</si>
  <si>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</si>
  <si>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</si>
  <si>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</si>
  <si>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</si>
  <si>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</si>
  <si>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</si>
  <si>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</si>
  <si>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</si>
  <si>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</si>
  <si>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</si>
  <si>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</si>
  <si>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</si>
  <si>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</si>
  <si>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</si>
  <si>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</si>
  <si>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</si>
  <si>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</si>
  <si>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</si>
  <si>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</si>
  <si>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</si>
  <si>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</si>
  <si>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</si>
  <si>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</si>
  <si>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</si>
  <si>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</si>
  <si>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</si>
  <si>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</si>
  <si>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</si>
  <si>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</si>
  <si>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</si>
  <si>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</si>
  <si>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</si>
  <si>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</si>
  <si>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</si>
  <si>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</si>
  <si>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</si>
  <si>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</si>
  <si>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</si>
  <si>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</si>
  <si>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</si>
  <si>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</si>
  <si>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</si>
  <si>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</si>
  <si>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</si>
  <si>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</si>
  <si>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</si>
  <si>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</si>
  <si>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</si>
  <si>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</si>
  <si>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</si>
  <si>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</si>
  <si>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</si>
  <si>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</si>
  <si>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</si>
  <si>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</si>
  <si>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</si>
  <si>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</si>
  <si>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</si>
  <si>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</si>
  <si>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</si>
  <si>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</si>
  <si>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</si>
  <si>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</si>
  <si>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</si>
  <si>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</si>
  <si>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</si>
  <si>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</si>
  <si>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</si>
  <si>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</si>
  <si>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</si>
  <si>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</si>
  <si>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</si>
  <si>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</si>
  <si>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</si>
  <si>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</si>
  <si>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</si>
  <si>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</si>
  <si>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</si>
  <si>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</si>
  <si>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</si>
  <si>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</si>
  <si>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</si>
  <si>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</si>
  <si>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</si>
  <si>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</si>
  <si>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</si>
  <si>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</si>
  <si>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</si>
  <si>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</si>
  <si>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</si>
  <si>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</si>
  <si>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</si>
  <si>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</si>
  <si>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</si>
  <si>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</si>
  <si>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</si>
  <si>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</si>
  <si>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</si>
  <si>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</si>
  <si>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</si>
  <si>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</si>
  <si>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</si>
  <si>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</si>
  <si>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</si>
  <si>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</si>
  <si>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</si>
  <si>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</si>
  <si>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</si>
  <si>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</si>
  <si>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</si>
  <si>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</si>
  <si>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</si>
  <si>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</si>
  <si>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</si>
  <si>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</si>
  <si>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</si>
  <si>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</si>
  <si>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</si>
  <si>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</si>
  <si>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</si>
  <si>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</si>
  <si>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</si>
  <si>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</si>
  <si>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</si>
  <si>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</si>
  <si>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</si>
  <si>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</si>
  <si>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</si>
  <si>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</si>
  <si>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</si>
  <si>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</si>
  <si>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</si>
  <si>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</si>
  <si>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</si>
  <si>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</si>
  <si>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</si>
  <si>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</si>
  <si>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</si>
  <si>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</si>
  <si>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</si>
  <si>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</si>
  <si>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</si>
  <si>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</si>
  <si>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</si>
  <si>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</si>
  <si>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</si>
  <si>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</si>
  <si>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</si>
  <si>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</si>
  <si>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</si>
  <si>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</si>
  <si>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</si>
  <si>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</si>
  <si>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</si>
  <si>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</si>
  <si>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</si>
  <si>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</si>
  <si>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</si>
  <si>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</si>
  <si>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</si>
  <si>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</si>
  <si>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</si>
  <si>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</si>
  <si>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</si>
  <si>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</si>
  <si>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</si>
  <si>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</si>
  <si>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</si>
  <si>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</si>
  <si>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</si>
  <si>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</si>
  <si>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</si>
  <si>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</si>
  <si>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</si>
  <si>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</si>
  <si>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</si>
  <si>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</si>
  <si>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</si>
  <si>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</si>
  <si>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</si>
  <si>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</si>
  <si>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</si>
  <si>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</si>
  <si>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</si>
  <si>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</si>
  <si>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</si>
  <si>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</si>
  <si>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</si>
  <si>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</si>
  <si>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</si>
  <si>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</si>
  <si>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</si>
  <si>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</si>
  <si>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</si>
  <si>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</si>
  <si>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</si>
  <si>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</si>
  <si>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</si>
  <si>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</si>
  <si>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</si>
  <si>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</si>
  <si>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</si>
  <si>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</si>
  <si>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</si>
  <si>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</si>
  <si>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</si>
  <si>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</si>
  <si>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</si>
  <si>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</si>
  <si>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</si>
  <si>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</si>
  <si>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</si>
  <si>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</si>
  <si>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</si>
  <si>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</si>
  <si>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</si>
  <si>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</si>
  <si>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</si>
  <si>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</si>
  <si>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</si>
  <si>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</si>
  <si>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</si>
  <si>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</si>
  <si>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</si>
  <si>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</si>
  <si>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</si>
  <si>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</si>
  <si>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</si>
  <si>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</si>
  <si>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</si>
  <si>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</si>
  <si>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</si>
  <si>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</si>
  <si>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</si>
  <si>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</si>
  <si>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</si>
  <si>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</si>
  <si>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</si>
  <si>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</si>
  <si>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</si>
  <si>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</si>
  <si>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</si>
  <si>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</si>
  <si>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</si>
  <si>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</si>
  <si>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</si>
  <si>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</si>
  <si>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</si>
  <si>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</si>
  <si>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</si>
  <si>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</si>
  <si>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</si>
  <si>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</si>
  <si>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</si>
  <si>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</si>
  <si>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</si>
  <si>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</si>
  <si>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</si>
  <si>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</si>
  <si>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</si>
  <si>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</si>
  <si>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</si>
  <si>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</si>
  <si>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</si>
  <si>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</si>
  <si>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</si>
  <si>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</si>
  <si>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</si>
  <si>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</si>
  <si>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</si>
  <si>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</si>
  <si>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</si>
  <si>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</si>
  <si>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</si>
  <si>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</si>
  <si>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</si>
  <si>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</si>
  <si>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</si>
  <si>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</si>
  <si>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</si>
  <si>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</si>
  <si>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</si>
  <si>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</si>
  <si>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</si>
  <si>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</si>
  <si>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</si>
  <si>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</si>
  <si>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</si>
  <si>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</si>
  <si>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</si>
  <si>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</si>
  <si>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</si>
  <si>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</si>
  <si>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</si>
  <si>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</si>
  <si>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</si>
  <si>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</si>
  <si>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</si>
  <si>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</si>
  <si>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</si>
  <si>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</si>
  <si>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</si>
  <si>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</si>
  <si>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</si>
  <si>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</si>
  <si>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</si>
  <si>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</si>
  <si>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</si>
  <si>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</si>
  <si>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</si>
  <si>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</si>
  <si>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</si>
  <si>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</si>
  <si>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</si>
  <si>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</si>
  <si>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</si>
  <si>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</si>
  <si>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</si>
  <si>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</si>
  <si>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</si>
  <si>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</si>
  <si>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</si>
  <si>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</si>
  <si>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</si>
  <si>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</si>
  <si>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</si>
  <si>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</si>
  <si>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</si>
  <si>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</si>
  <si>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</si>
  <si>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</si>
  <si>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</si>
  <si>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</si>
  <si>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</si>
  <si>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</si>
  <si>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</si>
  <si>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</si>
  <si>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</si>
  <si>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</si>
  <si>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</si>
  <si>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</si>
  <si>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</si>
  <si>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</si>
  <si>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</si>
  <si>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</si>
  <si>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</si>
  <si>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</si>
  <si>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</si>
  <si>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</si>
  <si>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</si>
  <si>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</si>
  <si>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</si>
  <si>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</si>
  <si>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</si>
  <si>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</si>
  <si>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</si>
  <si>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</si>
  <si>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</si>
  <si>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</si>
  <si>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</si>
  <si>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</si>
  <si>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</si>
  <si>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</si>
  <si>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</si>
  <si>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</si>
  <si>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</si>
  <si>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</si>
  <si>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</si>
  <si>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</si>
  <si>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</si>
  <si>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</si>
  <si>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</si>
  <si>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</si>
  <si>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</si>
  <si>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</si>
  <si>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</si>
  <si>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</si>
  <si>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</si>
  <si>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</si>
  <si>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</si>
  <si>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</si>
  <si>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</si>
  <si>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</si>
  <si>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</si>
  <si>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</si>
  <si>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</si>
  <si>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</si>
  <si>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</si>
  <si>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</si>
  <si>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</si>
  <si>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</si>
  <si>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</si>
  <si>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</si>
  <si>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</si>
  <si>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</si>
  <si>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</si>
  <si>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</si>
  <si>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</si>
  <si>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</si>
  <si>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</si>
  <si>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</si>
  <si>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</si>
  <si>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</si>
  <si>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</si>
  <si>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</si>
  <si>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</si>
  <si>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</si>
  <si>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</si>
  <si>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</si>
  <si>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</si>
  <si>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</si>
  <si>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</si>
  <si>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</si>
  <si>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</si>
  <si>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</si>
  <si>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</si>
  <si>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</si>
  <si>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</si>
  <si>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</si>
  <si>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</si>
  <si>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</si>
  <si>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</si>
  <si>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</si>
  <si>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</si>
  <si>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</si>
  <si>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</si>
  <si>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</si>
  <si>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</si>
  <si>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</si>
  <si>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</si>
  <si>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</si>
  <si>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</si>
  <si>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</si>
  <si>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</si>
  <si>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</si>
  <si>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</si>
  <si>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</si>
  <si>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</si>
  <si>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</si>
  <si>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</si>
  <si>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</si>
  <si>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</si>
  <si>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</si>
  <si>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</si>
  <si>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</si>
  <si>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</si>
  <si>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</si>
  <si>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</si>
  <si>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</si>
  <si>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</si>
  <si>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</si>
  <si>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</si>
  <si>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</si>
  <si>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</si>
  <si>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</si>
  <si>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</si>
  <si>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</si>
  <si>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</si>
  <si>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</si>
  <si>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</si>
  <si>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</si>
  <si>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</si>
  <si>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</si>
  <si>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</si>
  <si>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</si>
  <si>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</si>
  <si>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</si>
  <si>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</si>
  <si>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</si>
  <si>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</si>
  <si>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</si>
  <si>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</si>
  <si>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</si>
  <si>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</si>
  <si>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</si>
  <si>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</si>
  <si>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</si>
  <si>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</si>
  <si>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</si>
  <si>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</si>
  <si>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</si>
  <si>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</si>
  <si>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</si>
  <si>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</si>
  <si>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</si>
  <si>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</si>
  <si>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</si>
  <si>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</si>
  <si>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</si>
  <si>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</si>
  <si>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</si>
  <si>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</si>
  <si>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</si>
  <si>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</si>
  <si>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</si>
  <si>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</si>
  <si>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</si>
  <si>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</si>
  <si>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</si>
  <si>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</si>
  <si>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</si>
  <si>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</si>
  <si>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</si>
  <si>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</si>
  <si>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</si>
  <si>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</si>
  <si>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</si>
  <si>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</si>
  <si>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</si>
  <si>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</si>
  <si>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</si>
  <si>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</si>
  <si>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</si>
  <si>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</si>
  <si>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</si>
  <si>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</si>
  <si>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</si>
  <si>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</si>
  <si>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</si>
  <si>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</si>
  <si>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</si>
  <si>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</si>
  <si>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</si>
  <si>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</si>
  <si>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</si>
  <si>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</si>
  <si>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</si>
  <si>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</si>
  <si>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</si>
  <si>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</si>
  <si>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</si>
  <si>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</si>
  <si>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</si>
  <si>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</si>
  <si>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</si>
  <si>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</si>
  <si>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</si>
  <si>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</si>
  <si>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</si>
  <si>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</si>
  <si>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</si>
  <si>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</si>
  <si>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</si>
  <si>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</si>
  <si>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</si>
  <si>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</si>
  <si>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</si>
  <si>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</si>
  <si>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</si>
  <si>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</si>
  <si>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</si>
  <si>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</si>
  <si>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</si>
  <si>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</si>
  <si>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</si>
  <si>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</si>
  <si>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</si>
  <si>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</si>
  <si>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</si>
  <si>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</si>
  <si>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</si>
  <si>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</si>
  <si>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</si>
  <si>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</si>
  <si>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</si>
  <si>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</si>
  <si>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</si>
  <si>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</si>
  <si>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</si>
  <si>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</si>
  <si>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</si>
  <si>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</si>
  <si>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</si>
  <si>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</si>
  <si>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</si>
  <si>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</si>
  <si>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</si>
  <si>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</si>
  <si>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</si>
  <si>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</si>
  <si>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</si>
  <si>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</si>
  <si>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</si>
  <si>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</si>
  <si>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</si>
  <si>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</si>
  <si>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</si>
  <si>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</si>
  <si>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</si>
  <si>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</si>
  <si>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</si>
  <si>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</si>
  <si>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</si>
  <si>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</si>
  <si>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</si>
  <si>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</si>
  <si>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</si>
  <si>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</si>
  <si>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</si>
  <si>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</si>
  <si>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</si>
  <si>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</si>
  <si>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</si>
  <si>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</si>
  <si>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</si>
  <si>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</si>
  <si>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</si>
  <si>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</si>
  <si>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</si>
  <si>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</si>
  <si>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</si>
  <si>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</si>
  <si>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</si>
  <si>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</si>
  <si>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</si>
  <si>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</si>
  <si>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</si>
  <si>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</si>
  <si>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</si>
  <si>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</si>
  <si>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</si>
  <si>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</si>
  <si>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</si>
  <si>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</si>
  <si>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</si>
  <si>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</si>
  <si>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</si>
  <si>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</si>
  <si>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</si>
  <si>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</si>
  <si>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</si>
  <si>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</si>
  <si>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</si>
  <si>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</si>
  <si>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</si>
  <si>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</si>
  <si>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</si>
  <si>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</si>
  <si>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</si>
  <si>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</si>
  <si>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</si>
  <si>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</si>
  <si>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</si>
  <si>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</si>
  <si>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</si>
  <si>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</si>
  <si>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</si>
  <si>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</si>
  <si>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</si>
  <si>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</si>
  <si>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</si>
  <si>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</si>
  <si>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</si>
  <si>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</si>
  <si>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</si>
  <si>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</si>
  <si>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</si>
  <si>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</si>
  <si>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</si>
  <si>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</si>
  <si>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</si>
  <si>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</si>
  <si>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</si>
  <si>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</si>
  <si>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</si>
  <si>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</si>
  <si>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</si>
  <si>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</si>
  <si>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</si>
  <si>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</si>
  <si>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</si>
  <si>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</si>
  <si>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</si>
  <si>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</si>
  <si>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</si>
  <si>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</si>
  <si>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</si>
  <si>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</si>
  <si>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</si>
  <si>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</si>
  <si>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</si>
  <si>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</si>
  <si>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</si>
  <si>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</si>
  <si>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</si>
  <si>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</si>
  <si>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</si>
  <si>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</si>
  <si>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</si>
  <si>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</si>
  <si>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</si>
  <si>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</si>
  <si>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</si>
  <si>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</si>
  <si>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</si>
  <si>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</si>
  <si>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</si>
  <si>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</si>
  <si>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</si>
  <si>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</si>
  <si>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</si>
  <si>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</si>
  <si>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</si>
  <si>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</si>
  <si>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</si>
  <si>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</si>
  <si>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</si>
  <si>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</si>
  <si>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</si>
  <si>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</si>
  <si>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</si>
  <si>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</si>
  <si>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</si>
  <si>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</si>
  <si>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</si>
  <si>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</si>
  <si>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</si>
  <si>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</si>
  <si>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</si>
  <si>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</si>
  <si>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</si>
  <si>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</si>
  <si>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</si>
  <si>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</si>
  <si>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</si>
  <si>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</si>
  <si>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</si>
  <si>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</si>
  <si>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</si>
  <si>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</si>
  <si>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</si>
  <si>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</si>
  <si>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</si>
  <si>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</si>
  <si>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</si>
  <si>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</si>
  <si>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</si>
  <si>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</si>
  <si>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</si>
  <si>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</si>
  <si>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</si>
  <si>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</si>
  <si>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</si>
  <si>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</si>
  <si>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</si>
  <si>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</si>
  <si>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</si>
  <si>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</si>
  <si>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</si>
  <si>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</si>
  <si>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</si>
  <si>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</si>
  <si>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</si>
  <si>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</si>
  <si>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</si>
  <si>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</si>
  <si>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</si>
  <si>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</si>
  <si>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</si>
  <si>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</si>
  <si>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</si>
  <si>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</si>
  <si>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</si>
  <si>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</si>
  <si>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</si>
  <si>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</si>
  <si>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</si>
  <si>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</si>
  <si>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</si>
  <si>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</si>
  <si>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</si>
  <si>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</si>
  <si>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</si>
  <si>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</si>
  <si>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</si>
  <si>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</si>
  <si>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</si>
  <si>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</si>
  <si>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</si>
  <si>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</si>
  <si>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</si>
  <si>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</si>
  <si>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</si>
  <si>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</si>
  <si>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</si>
  <si>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</si>
  <si>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</si>
  <si>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</si>
  <si>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</si>
  <si>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</si>
  <si>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</si>
  <si>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</si>
  <si>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</si>
  <si>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</si>
  <si>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</si>
  <si>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</si>
  <si>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</si>
  <si>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</si>
  <si>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</si>
  <si>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</si>
  <si>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</si>
  <si>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</si>
  <si>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</si>
  <si>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</si>
  <si>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</si>
  <si>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</si>
  <si>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</si>
  <si>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</si>
  <si>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</si>
  <si>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</si>
  <si>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</si>
  <si>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</si>
  <si>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</si>
  <si>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</si>
  <si>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</si>
  <si>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</si>
  <si>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</si>
  <si>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</si>
  <si>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</si>
  <si>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</si>
  <si>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</si>
  <si>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</si>
  <si>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</si>
  <si>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</si>
  <si>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</si>
  <si>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</si>
  <si>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</si>
  <si>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</si>
  <si>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</si>
  <si>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</si>
  <si>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</si>
  <si>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</si>
  <si>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</si>
  <si>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</si>
  <si>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</si>
  <si>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</si>
  <si>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</si>
  <si>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</si>
  <si>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</si>
  <si>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</si>
  <si>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</si>
  <si>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</si>
  <si>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</si>
  <si>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</si>
  <si>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</si>
  <si>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</si>
  <si>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</si>
  <si>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</si>
  <si>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</si>
  <si>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</si>
  <si>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</si>
  <si>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</si>
  <si>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</si>
  <si>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</si>
  <si>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</si>
  <si>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</si>
  <si>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</si>
  <si>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</si>
  <si>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</si>
  <si>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</si>
  <si>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</si>
  <si>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</si>
  <si>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</si>
  <si>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</si>
  <si>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</si>
  <si>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</si>
  <si>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</si>
  <si>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</si>
  <si>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</si>
  <si>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</si>
  <si>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</si>
  <si>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</si>
  <si>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</si>
  <si>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</si>
  <si>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</si>
  <si>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</si>
  <si>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</si>
  <si>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</si>
  <si>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</si>
  <si>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</si>
  <si>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</si>
  <si>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</si>
  <si>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</si>
  <si>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</si>
  <si>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</si>
  <si>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</si>
  <si>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</si>
  <si>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</si>
  <si>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</si>
  <si>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</si>
  <si>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</si>
  <si>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</si>
  <si>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</si>
  <si>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</si>
  <si>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</si>
  <si>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</si>
  <si>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</si>
  <si>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</si>
  <si>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</si>
  <si>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</si>
  <si>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</si>
  <si>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</si>
  <si>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</si>
  <si>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</si>
  <si>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</si>
  <si>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</si>
  <si>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</si>
  <si>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</si>
  <si>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</si>
  <si>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</si>
  <si>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</si>
  <si>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</si>
  <si>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</si>
  <si>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</si>
  <si>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</si>
  <si>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</si>
  <si>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</si>
  <si>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</si>
  <si>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</si>
  <si>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</si>
  <si>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</si>
  <si>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</si>
  <si>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</si>
  <si>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</si>
  <si>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</si>
  <si>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</si>
  <si>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</si>
  <si>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</si>
  <si>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</si>
  <si>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</si>
  <si>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</si>
  <si>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</si>
  <si>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</si>
  <si>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</si>
  <si>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</si>
  <si>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</si>
  <si>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</si>
  <si>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</si>
  <si>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</si>
  <si>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</si>
  <si>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</si>
  <si>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</si>
  <si>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</si>
  <si>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</si>
  <si>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</si>
  <si>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</si>
  <si>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</si>
  <si>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</si>
  <si>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</si>
  <si>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</si>
  <si>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</si>
  <si>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</si>
  <si>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</si>
  <si>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</si>
  <si>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</si>
  <si>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</si>
  <si>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</si>
  <si>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</si>
  <si>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</si>
  <si>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</si>
  <si>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</si>
  <si>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</si>
  <si>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</si>
  <si>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</si>
  <si>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</si>
  <si>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</si>
  <si>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</si>
  <si>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</si>
  <si>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</si>
  <si>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</si>
  <si>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</si>
  <si>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</si>
  <si>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</si>
  <si>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</si>
  <si>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</si>
  <si>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</si>
  <si>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</si>
  <si>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</si>
  <si>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</si>
  <si>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</si>
  <si>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</si>
  <si>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</si>
  <si>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</si>
  <si>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</si>
  <si>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</si>
  <si>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</si>
  <si>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</si>
  <si>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</si>
  <si>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</si>
  <si>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</si>
  <si>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</si>
  <si>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</si>
  <si>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</si>
  <si>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</si>
  <si>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</si>
  <si>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</si>
  <si>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</si>
  <si>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</si>
  <si>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</si>
  <si>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</si>
  <si>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</si>
  <si>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</si>
  <si>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</si>
  <si>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</si>
  <si>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</si>
  <si>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</si>
  <si>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</si>
  <si>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</si>
  <si>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</si>
  <si>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</si>
  <si>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</si>
  <si>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</si>
  <si>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</si>
  <si>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</si>
  <si>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</si>
  <si>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</si>
  <si>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</si>
  <si>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</si>
  <si>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</si>
  <si>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</si>
  <si>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</si>
  <si>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</si>
  <si>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</si>
  <si>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</si>
  <si>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</si>
  <si>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</si>
  <si>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</si>
  <si>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</si>
  <si>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</si>
  <si>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</si>
  <si>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</si>
  <si>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</si>
  <si>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</si>
  <si>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</si>
  <si>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</si>
  <si>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</si>
  <si>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</si>
  <si>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</si>
  <si>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</si>
  <si>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</si>
  <si>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</si>
  <si>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</si>
  <si>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</si>
  <si>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</si>
  <si>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</si>
  <si>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</si>
  <si>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</si>
  <si>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</si>
  <si>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</si>
  <si>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</si>
  <si>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</si>
  <si>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</si>
  <si>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</si>
  <si>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</si>
  <si>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</si>
  <si>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</si>
  <si>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</si>
  <si>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</si>
  <si>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</si>
  <si>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</si>
  <si>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</si>
  <si>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</si>
  <si>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</si>
  <si>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</si>
  <si>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</si>
  <si>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</si>
  <si>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</si>
  <si>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</si>
  <si>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</si>
  <si>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</si>
  <si>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</si>
  <si>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</si>
  <si>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</si>
  <si>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</si>
  <si>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</si>
  <si>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</si>
  <si>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</si>
  <si>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</si>
  <si>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</si>
  <si>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</si>
  <si>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</si>
  <si>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</si>
  <si>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</si>
  <si>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</si>
  <si>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</si>
  <si>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</si>
  <si>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</si>
  <si>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</si>
  <si>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</si>
  <si>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</si>
  <si>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</si>
  <si>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</si>
  <si>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</si>
  <si>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</si>
  <si>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</si>
  <si>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</si>
  <si>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</si>
  <si>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</si>
  <si>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</si>
  <si>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</si>
  <si>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</si>
  <si>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</si>
  <si>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</si>
  <si>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</si>
  <si>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</si>
  <si>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</si>
  <si>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</si>
  <si>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</si>
  <si>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</si>
  <si>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</si>
  <si>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</si>
  <si>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</si>
  <si>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</si>
  <si>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</si>
  <si>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</si>
  <si>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</si>
  <si>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</si>
  <si>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</si>
  <si>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</si>
  <si>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</si>
  <si>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</si>
  <si>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</si>
  <si>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</si>
  <si>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</si>
  <si>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</si>
  <si>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</si>
  <si>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</si>
  <si>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</si>
  <si>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</si>
  <si>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</si>
  <si>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</si>
  <si>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</si>
  <si>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</si>
  <si>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</si>
  <si>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</si>
  <si>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</si>
  <si>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</si>
  <si>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</si>
  <si>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</si>
  <si>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</si>
  <si>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</si>
  <si>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</si>
  <si>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</si>
  <si>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</si>
  <si>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</si>
  <si>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</si>
  <si>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</si>
  <si>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</si>
  <si>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</si>
  <si>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</si>
  <si>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</si>
  <si>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</si>
  <si>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</si>
  <si>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</si>
  <si>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</si>
  <si>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</si>
  <si>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</si>
  <si>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</si>
  <si>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</si>
  <si>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</si>
  <si>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</si>
  <si>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</si>
  <si>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</si>
  <si>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</si>
  <si>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</si>
  <si>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</si>
  <si>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</si>
  <si>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</si>
  <si>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</si>
  <si>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</si>
  <si>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</si>
  <si>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</si>
  <si>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</si>
  <si>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</si>
  <si>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</si>
  <si>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</si>
  <si>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</si>
  <si>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</si>
  <si>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</si>
  <si>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</si>
  <si>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</si>
  <si>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</si>
  <si>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</si>
  <si>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</si>
  <si>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</si>
  <si>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</si>
  <si>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</si>
  <si>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</si>
  <si>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</si>
  <si>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</si>
  <si>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</si>
  <si>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</si>
  <si>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</si>
  <si>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</si>
  <si>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</si>
  <si>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</si>
  <si>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</si>
  <si>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</si>
  <si>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</si>
  <si>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</si>
  <si>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</si>
  <si>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</si>
  <si>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</si>
  <si>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</si>
  <si>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</si>
  <si>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</si>
  <si>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</si>
  <si>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</si>
  <si>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</si>
  <si>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</si>
  <si>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</si>
  <si>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</si>
  <si>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</si>
  <si>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</si>
  <si>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</si>
  <si>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</si>
  <si>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</si>
  <si>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</si>
  <si>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</si>
  <si>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</si>
  <si>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</si>
  <si>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</si>
  <si>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</si>
  <si>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</si>
  <si>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</si>
  <si>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</si>
  <si>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</si>
  <si>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</si>
  <si>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</si>
  <si>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</si>
  <si>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</si>
  <si>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</si>
  <si>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</si>
  <si>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</si>
  <si>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</si>
  <si>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</si>
  <si>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</si>
  <si>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</si>
  <si>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</si>
  <si>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</si>
  <si>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</si>
  <si>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</si>
  <si>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</si>
  <si>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</si>
  <si>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</si>
  <si>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</si>
  <si>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</si>
  <si>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</si>
  <si>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</si>
  <si>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</si>
  <si>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</si>
  <si>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</si>
  <si>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</si>
  <si>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</si>
  <si>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</si>
  <si>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</si>
  <si>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</si>
  <si>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</si>
  <si>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</si>
  <si>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</si>
  <si>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</si>
  <si>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</si>
  <si>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</si>
  <si>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</si>
  <si>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</si>
  <si>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</si>
  <si>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</si>
  <si>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</si>
  <si>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</si>
  <si>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</si>
  <si>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</si>
  <si>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</si>
  <si>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</si>
  <si>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</si>
  <si>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</si>
  <si>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</si>
  <si>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</si>
  <si>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</si>
  <si>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</si>
  <si>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</si>
  <si>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</si>
  <si>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</si>
  <si>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</si>
  <si>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</si>
  <si>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</si>
  <si>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</si>
  <si>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</si>
  <si>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</si>
  <si>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</si>
  <si>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</si>
  <si>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</si>
  <si>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</si>
  <si>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</si>
  <si>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</si>
  <si>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</si>
  <si>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</si>
  <si>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</si>
  <si>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</si>
  <si>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</si>
  <si>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</si>
  <si>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</si>
  <si>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</si>
  <si>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</si>
  <si>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</si>
  <si>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</si>
  <si>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</si>
  <si>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</si>
  <si>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</si>
  <si>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</si>
  <si>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</si>
  <si>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</si>
  <si>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</si>
  <si>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</si>
  <si>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</si>
  <si>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</si>
  <si>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</si>
  <si>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</si>
  <si>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</si>
  <si>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</si>
  <si>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</si>
  <si>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</si>
  <si>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</si>
  <si>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</si>
  <si>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</si>
  <si>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</si>
  <si>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</si>
  <si>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</si>
  <si>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</si>
  <si>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</si>
  <si>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</si>
  <si>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</si>
  <si>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</si>
  <si>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</si>
  <si>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</si>
  <si>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</si>
  <si>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</si>
  <si>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</si>
  <si>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</si>
  <si>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</si>
  <si>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</si>
  <si>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</si>
  <si>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</si>
  <si>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</si>
  <si>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</si>
  <si>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</si>
  <si>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</si>
  <si>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</si>
  <si>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</si>
  <si>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</si>
  <si>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</si>
  <si>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</si>
  <si>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</si>
  <si>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</si>
  <si>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</si>
  <si>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</si>
  <si>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</si>
  <si>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</si>
  <si>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</si>
  <si>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</si>
  <si>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</si>
  <si>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</si>
  <si>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</si>
  <si>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</si>
  <si>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</si>
  <si>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</si>
  <si>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</si>
  <si>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</si>
  <si>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</si>
  <si>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</si>
  <si>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</si>
  <si>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</si>
  <si>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</si>
  <si>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</si>
  <si>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</si>
  <si>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</si>
  <si>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</si>
  <si>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</si>
  <si>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</si>
  <si>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</si>
  <si>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</si>
  <si>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</si>
  <si>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</si>
  <si>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</si>
  <si>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</si>
  <si>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</si>
  <si>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</si>
  <si>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</si>
  <si>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</si>
  <si>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</si>
  <si>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</si>
  <si>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</si>
  <si>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</si>
  <si>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</si>
  <si>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</si>
  <si>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</si>
  <si>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</si>
  <si>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</si>
  <si>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</si>
  <si>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</si>
  <si>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</si>
  <si>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</si>
  <si>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</si>
  <si>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</si>
  <si>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</si>
  <si>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</si>
  <si>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</si>
  <si>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</si>
  <si>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</si>
  <si>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</si>
  <si>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</si>
  <si>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</si>
  <si>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</si>
  <si>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</si>
  <si>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</si>
  <si>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</si>
  <si>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</si>
  <si>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</si>
  <si>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</si>
  <si>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</si>
  <si>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</si>
  <si>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</si>
  <si>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</si>
  <si>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</si>
  <si>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</si>
  <si>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</si>
  <si>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</si>
  <si>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</si>
  <si>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</si>
  <si>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</si>
  <si>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</si>
  <si>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</si>
  <si>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</si>
  <si>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</si>
  <si>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</si>
  <si>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</si>
  <si>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</si>
  <si>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</si>
  <si>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</si>
  <si>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</si>
  <si>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</si>
  <si>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</si>
  <si>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</si>
  <si>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</si>
  <si>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</si>
  <si>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</si>
  <si>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</si>
  <si>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</si>
  <si>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</si>
  <si>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</si>
  <si>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</si>
  <si>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</si>
  <si>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</si>
  <si>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</si>
  <si>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</si>
  <si>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</si>
  <si>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</si>
  <si>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</si>
  <si>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</si>
  <si>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</si>
  <si>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</si>
  <si>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</si>
  <si>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</si>
  <si>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</si>
  <si>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</si>
  <si>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</si>
  <si>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</si>
  <si>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</si>
  <si>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</si>
  <si>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</si>
  <si>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</si>
  <si>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</si>
  <si>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</si>
  <si>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</si>
  <si>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</si>
  <si>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</si>
  <si>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</si>
  <si>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</si>
  <si>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</si>
  <si>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</si>
  <si>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</si>
  <si>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</si>
  <si>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</si>
  <si>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</si>
  <si>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</si>
  <si>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</si>
  <si>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</si>
  <si>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</si>
  <si>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</si>
  <si>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</si>
  <si>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</si>
  <si>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</si>
  <si>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</si>
  <si>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</si>
  <si>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</si>
  <si>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</si>
  <si>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</si>
  <si>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</si>
  <si>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</si>
  <si>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</si>
  <si>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</si>
  <si>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</si>
  <si>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</si>
  <si>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</si>
  <si>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</si>
  <si>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</si>
  <si>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</si>
  <si>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</si>
  <si>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</si>
  <si>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</si>
  <si>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</si>
  <si>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</si>
  <si>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</si>
  <si>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</si>
  <si>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</si>
  <si>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</si>
  <si>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</si>
  <si>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</si>
  <si>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</si>
  <si>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</si>
  <si>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</si>
  <si>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</si>
  <si>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</si>
  <si>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</si>
  <si>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</si>
  <si>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</si>
  <si>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</si>
  <si>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</si>
  <si>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</si>
  <si>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</si>
  <si>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</si>
  <si>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</si>
  <si>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</si>
  <si>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</si>
  <si>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</si>
  <si>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</si>
  <si>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</si>
  <si>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</si>
  <si>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</si>
  <si>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</si>
  <si>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</si>
  <si>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</si>
  <si>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</si>
  <si>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</si>
  <si>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</si>
  <si>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</si>
  <si>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</si>
  <si>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</si>
  <si>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</si>
  <si>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</si>
  <si>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</si>
  <si>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</si>
  <si>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</si>
  <si>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</si>
  <si>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</si>
  <si>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</si>
  <si>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</si>
  <si>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</si>
  <si>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</si>
  <si>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</si>
  <si>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</si>
  <si>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</si>
  <si>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</si>
  <si>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</si>
  <si>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</si>
  <si>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</si>
  <si>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</si>
  <si>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</si>
  <si>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</si>
  <si>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</si>
  <si>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</si>
  <si>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</si>
  <si>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</si>
  <si>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</si>
  <si>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</si>
  <si>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</si>
  <si>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</si>
  <si>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</si>
  <si>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</si>
  <si>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</si>
  <si>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</si>
  <si>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</si>
  <si>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</si>
  <si>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</si>
  <si>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</si>
  <si>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</si>
  <si>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</si>
  <si>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</si>
  <si>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</si>
  <si>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</si>
  <si>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</si>
  <si>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</si>
  <si>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</si>
  <si>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</si>
  <si>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</si>
  <si>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</si>
  <si>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</si>
  <si>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</si>
  <si>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</si>
  <si>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</si>
  <si>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</si>
  <si>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</si>
  <si>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</si>
  <si>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</si>
  <si>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</si>
  <si>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</si>
  <si>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</si>
  <si>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</si>
  <si>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</si>
  <si>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</si>
  <si>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</si>
  <si>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</si>
  <si>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</si>
  <si>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</si>
  <si>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</si>
  <si>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</si>
  <si>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</si>
  <si>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</si>
  <si>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</si>
  <si>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</si>
  <si>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</si>
  <si>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</si>
  <si>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</si>
  <si>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</si>
  <si>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</si>
  <si>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</si>
  <si>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</si>
  <si>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</si>
  <si>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</si>
  <si>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</si>
  <si>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</si>
  <si>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</si>
  <si>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</si>
  <si>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</si>
  <si>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</si>
  <si>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</si>
  <si>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</si>
  <si>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</si>
  <si>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</si>
  <si>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</si>
  <si>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</si>
  <si>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</si>
  <si>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</si>
  <si>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</si>
  <si>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</si>
  <si>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</si>
  <si>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</si>
  <si>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</si>
  <si>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</si>
  <si>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</si>
  <si>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</si>
  <si>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</si>
  <si>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</si>
  <si>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</si>
  <si>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</si>
  <si>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</si>
  <si>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</si>
  <si>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</si>
  <si>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</si>
  <si>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</si>
  <si>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</si>
  <si>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</si>
  <si>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</si>
  <si>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</si>
  <si>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</si>
  <si>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</si>
  <si>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</si>
  <si>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</si>
  <si>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</si>
  <si>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</si>
  <si>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</si>
  <si>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</si>
  <si>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</si>
  <si>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</si>
  <si>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</si>
  <si>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</si>
  <si>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</si>
  <si>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</si>
  <si>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</si>
  <si>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</si>
  <si>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</si>
  <si>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</si>
  <si>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</si>
  <si>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</si>
  <si>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</si>
  <si>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</si>
  <si>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</si>
  <si>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</si>
  <si>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</si>
  <si>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</si>
  <si>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</si>
  <si>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</si>
  <si>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</si>
  <si>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</si>
  <si>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</si>
  <si>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</si>
  <si>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</si>
  <si>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</si>
  <si>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</si>
  <si>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</si>
  <si>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</si>
  <si>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</si>
  <si>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</si>
  <si>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</si>
  <si>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</si>
  <si>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</si>
  <si>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</si>
  <si>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</si>
  <si>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</si>
  <si>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</si>
  <si>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</si>
  <si>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</si>
  <si>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</si>
  <si>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</si>
  <si>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</si>
  <si>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</si>
  <si>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</si>
  <si>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</si>
  <si>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</si>
  <si>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</si>
  <si>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</si>
  <si>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</si>
  <si>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</si>
  <si>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</si>
  <si>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</si>
  <si>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</si>
  <si>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</si>
  <si>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</si>
  <si>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</si>
  <si>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</si>
  <si>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</si>
  <si>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</si>
  <si>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</si>
  <si>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</si>
  <si>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</si>
  <si>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</si>
  <si>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</si>
  <si>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</si>
  <si>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</si>
  <si>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</si>
  <si>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</si>
  <si>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</si>
  <si>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</si>
  <si>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</si>
  <si>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</si>
  <si>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</si>
  <si>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</si>
  <si>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</si>
  <si>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</si>
  <si>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</si>
  <si>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</si>
  <si>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</si>
  <si>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</si>
  <si>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</si>
  <si>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</si>
  <si>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</si>
  <si>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</si>
  <si>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</si>
  <si>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</si>
  <si>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</si>
  <si>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</si>
  <si>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</si>
  <si>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</si>
  <si>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</si>
  <si>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</si>
  <si>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</si>
  <si>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</si>
  <si>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</si>
  <si>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</si>
  <si>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</si>
  <si>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</si>
  <si>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</si>
  <si>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</si>
  <si>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</si>
  <si>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</si>
  <si>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</si>
  <si>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</si>
  <si>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</si>
  <si>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</si>
  <si>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</si>
  <si>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</si>
  <si>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</si>
  <si>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</si>
  <si>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</si>
  <si>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</si>
  <si>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</si>
  <si>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</si>
  <si>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</si>
  <si>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</si>
  <si>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</si>
  <si>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</si>
  <si>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</si>
  <si>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</si>
  <si>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</si>
  <si>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</si>
  <si>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</si>
  <si>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</si>
  <si>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</si>
  <si>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</si>
  <si>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</si>
  <si>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</si>
  <si>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</si>
  <si>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</si>
  <si>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</si>
  <si>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</si>
  <si>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</si>
  <si>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</si>
  <si>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</si>
  <si>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</si>
  <si>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</si>
  <si>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</si>
  <si>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</si>
  <si>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</si>
  <si>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</si>
  <si>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</si>
  <si>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</si>
  <si>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</si>
  <si>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</si>
  <si>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</si>
  <si>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</si>
  <si>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</si>
  <si>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</si>
  <si>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</si>
  <si>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</si>
  <si>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</si>
  <si>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</si>
  <si>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</si>
  <si>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</si>
  <si>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</si>
  <si>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</si>
  <si>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</si>
  <si>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</si>
  <si>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</si>
  <si>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</si>
  <si>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</si>
  <si>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</si>
  <si>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</si>
  <si>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</si>
  <si>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</si>
  <si>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</si>
  <si>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</si>
  <si>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</si>
  <si>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</si>
  <si>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</si>
  <si>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</si>
  <si>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</si>
  <si>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</si>
  <si>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</si>
  <si>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</si>
  <si>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</si>
  <si>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</si>
  <si>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</si>
  <si>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</si>
  <si>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</si>
  <si>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</si>
  <si>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</si>
  <si>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</si>
  <si>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</si>
  <si>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</si>
  <si>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</si>
  <si>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</si>
  <si>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</si>
  <si>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</si>
  <si>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</si>
  <si>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</si>
  <si>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</si>
  <si>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</si>
  <si>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</si>
  <si>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</si>
  <si>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</si>
  <si>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</si>
  <si>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</si>
  <si>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</si>
  <si>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</si>
  <si>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</si>
  <si>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</si>
  <si>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</si>
  <si>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</si>
  <si>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</si>
  <si>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</si>
  <si>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</si>
  <si>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</si>
  <si>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</si>
  <si>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</si>
  <si>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</si>
  <si>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</si>
  <si>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</si>
  <si>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</si>
  <si>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</si>
  <si>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</si>
  <si>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</si>
  <si>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</si>
  <si>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</si>
  <si>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</si>
  <si>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</si>
  <si>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</si>
  <si>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</si>
  <si>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</si>
  <si>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</si>
  <si>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</si>
  <si>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</si>
  <si>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</si>
  <si>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</si>
  <si>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</si>
  <si>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</si>
  <si>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</si>
  <si>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</si>
  <si>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</si>
  <si>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</si>
  <si>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</si>
  <si>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</si>
  <si>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</si>
  <si>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</si>
  <si>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</si>
  <si>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</si>
  <si>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</si>
  <si>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</si>
  <si>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</si>
  <si>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</si>
  <si>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</si>
  <si>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</si>
  <si>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</si>
  <si>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</si>
  <si>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</si>
  <si>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</si>
  <si>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</si>
  <si>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</si>
  <si>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</si>
  <si>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</si>
  <si>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</si>
  <si>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</si>
  <si>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</si>
  <si>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</si>
  <si>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</si>
  <si>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</si>
  <si>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</si>
  <si>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</si>
  <si>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</si>
  <si>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</si>
  <si>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</si>
  <si>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</si>
  <si>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</si>
  <si>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</si>
  <si>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</si>
  <si>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</si>
  <si>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</si>
  <si>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</si>
  <si>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</si>
  <si>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</si>
  <si>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</si>
  <si>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</si>
  <si>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</si>
  <si>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</si>
  <si>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</si>
  <si>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</si>
  <si>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</si>
  <si>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</si>
  <si>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</si>
  <si>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</si>
  <si>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</si>
  <si>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</si>
  <si>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</si>
  <si>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</si>
  <si>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</si>
  <si>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</si>
  <si>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</si>
  <si>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</si>
  <si>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</si>
  <si>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</si>
  <si>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</si>
  <si>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</si>
  <si>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</si>
  <si>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</si>
  <si>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</si>
  <si>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</si>
  <si>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</si>
  <si>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</si>
  <si>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</si>
  <si>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</si>
  <si>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</si>
  <si>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</si>
  <si>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</si>
  <si>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</si>
  <si>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</si>
  <si>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</si>
  <si>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</si>
  <si>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</si>
  <si>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</si>
  <si>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</si>
  <si>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</si>
  <si>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</si>
  <si>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</si>
  <si>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</si>
  <si>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</si>
  <si>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</si>
  <si>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</si>
  <si>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</si>
  <si>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</si>
  <si>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</si>
  <si>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</si>
  <si>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</si>
  <si>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</si>
  <si>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</si>
  <si>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</si>
  <si>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</si>
  <si>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</si>
  <si>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</si>
  <si>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</si>
  <si>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</si>
  <si>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</si>
  <si>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</si>
  <si>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</si>
  <si>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</si>
  <si>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</si>
  <si>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</si>
  <si>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</si>
  <si>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</si>
  <si>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</si>
  <si>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</si>
  <si>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</si>
  <si>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</si>
  <si>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</si>
  <si>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</si>
  <si>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</si>
  <si>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</si>
  <si>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</si>
  <si>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</si>
  <si>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</si>
  <si>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</si>
  <si>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</si>
  <si>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</si>
  <si>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</si>
  <si>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</si>
  <si>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</si>
  <si>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</si>
  <si>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</si>
  <si>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</si>
  <si>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</si>
  <si>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</si>
  <si>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</si>
  <si>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</si>
  <si>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</si>
  <si>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</si>
  <si>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</si>
  <si>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</si>
  <si>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</si>
  <si>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</si>
  <si>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</si>
  <si>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</si>
  <si>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</si>
  <si>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</si>
  <si>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</si>
  <si>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</si>
  <si>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</si>
  <si>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</si>
  <si>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</si>
  <si>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</si>
  <si>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</si>
  <si>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</si>
  <si>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</si>
  <si>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</si>
  <si>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</si>
  <si>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</si>
  <si>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</si>
  <si>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</si>
  <si>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</si>
  <si>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</si>
  <si>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</si>
  <si>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</si>
  <si>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</si>
  <si>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</si>
  <si>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</si>
  <si>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</si>
  <si>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</si>
  <si>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</si>
  <si>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</si>
  <si>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</si>
  <si>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</si>
  <si>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</si>
  <si>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</si>
  <si>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</si>
  <si>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</si>
  <si>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</si>
  <si>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</si>
  <si>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</si>
  <si>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</si>
  <si>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</si>
  <si>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</si>
  <si>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</si>
  <si>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</si>
  <si>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</si>
  <si>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</si>
  <si>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</si>
  <si>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</si>
  <si>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</si>
  <si>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</si>
  <si>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</si>
  <si>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</si>
  <si>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</si>
  <si>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</si>
  <si>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</si>
  <si>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</si>
  <si>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</si>
  <si>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</si>
  <si>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</si>
  <si>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</si>
  <si>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</si>
  <si>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</si>
  <si>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</si>
  <si>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</si>
  <si>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</si>
  <si>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</si>
  <si>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</si>
  <si>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</si>
  <si>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</si>
  <si>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</si>
  <si>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</si>
  <si>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</si>
  <si>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</si>
  <si>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</si>
  <si>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</si>
  <si>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</si>
  <si>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</si>
  <si>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</si>
  <si>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</si>
  <si>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</si>
  <si>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</si>
  <si>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</si>
  <si>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</si>
  <si>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</si>
  <si>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</si>
  <si>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</si>
  <si>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</si>
  <si>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</si>
  <si>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</si>
  <si>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</si>
  <si>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</si>
  <si>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</si>
  <si>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</si>
  <si>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</si>
  <si>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</si>
  <si>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</si>
  <si>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</si>
  <si>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</si>
  <si>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</si>
  <si>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</si>
  <si>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</si>
  <si>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</si>
  <si>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</si>
  <si>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</si>
  <si>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</si>
  <si>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</si>
  <si>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</si>
  <si>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</si>
  <si>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</si>
  <si>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</si>
  <si>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</si>
  <si>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</si>
  <si>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</si>
  <si>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</si>
  <si>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</si>
  <si>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</si>
  <si>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</si>
  <si>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</si>
  <si>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</si>
  <si>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</si>
  <si>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</si>
  <si>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</si>
  <si>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</si>
  <si>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</si>
  <si>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</si>
  <si>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</si>
  <si>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</si>
  <si>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</si>
  <si>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</si>
  <si>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</si>
  <si>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</si>
  <si>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</si>
  <si>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</si>
  <si>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</si>
  <si>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</si>
  <si>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</si>
  <si>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</si>
  <si>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</si>
  <si>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</si>
  <si>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</si>
  <si>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</si>
  <si>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</si>
  <si>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</si>
  <si>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</si>
  <si>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</si>
  <si>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</si>
  <si>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</si>
  <si>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</si>
  <si>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</si>
  <si>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</si>
  <si>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</si>
  <si>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</si>
  <si>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</si>
  <si>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</si>
  <si>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</si>
  <si>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</si>
  <si>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</si>
  <si>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</si>
  <si>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</si>
  <si>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</si>
  <si>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</si>
  <si>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</si>
  <si>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</si>
  <si>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</si>
  <si>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</si>
  <si>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</si>
  <si>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</si>
  <si>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</si>
  <si>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</si>
  <si>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</si>
  <si>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</si>
  <si>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</si>
  <si>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</si>
  <si>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</si>
  <si>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</si>
  <si>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</si>
  <si>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</si>
  <si>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</si>
  <si>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</si>
  <si>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</si>
  <si>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</si>
  <si>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</si>
  <si>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</si>
  <si>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</si>
  <si>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</si>
  <si>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</si>
  <si>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</si>
  <si>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</si>
  <si>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</si>
  <si>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</si>
  <si>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</si>
  <si>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</si>
  <si>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</si>
  <si>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</si>
  <si>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</si>
  <si>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</si>
  <si>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</si>
  <si>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</si>
  <si>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</si>
  <si>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</si>
  <si>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</si>
  <si>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</si>
  <si>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</si>
  <si>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</si>
  <si>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</si>
  <si>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</si>
  <si>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</si>
  <si>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</si>
  <si>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</si>
  <si>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</si>
  <si>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</si>
  <si>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</si>
  <si>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</si>
  <si>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</si>
  <si>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</si>
  <si>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</si>
  <si>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</si>
  <si>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</si>
  <si>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</si>
  <si>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</si>
  <si>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</si>
  <si>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</si>
  <si>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</si>
  <si>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</si>
  <si>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</si>
  <si>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</si>
  <si>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</si>
  <si>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</si>
  <si>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</si>
  <si>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</si>
  <si>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</si>
  <si>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</si>
  <si>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</si>
  <si>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</si>
  <si>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</si>
  <si>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</si>
  <si>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</si>
  <si>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</si>
  <si>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</si>
  <si>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</si>
  <si>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</si>
  <si>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</si>
  <si>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</si>
  <si>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</si>
  <si>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</si>
  <si>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</si>
  <si>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</si>
  <si>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</si>
  <si>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</si>
  <si>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</si>
  <si>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</si>
  <si>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</si>
  <si>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</si>
  <si>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</si>
  <si>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</si>
  <si>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</si>
  <si>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</si>
  <si>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</si>
  <si>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</si>
  <si>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</si>
  <si>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</si>
  <si>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</si>
  <si>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</si>
  <si>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</si>
  <si>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</si>
  <si>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</si>
  <si>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</si>
  <si>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</si>
  <si>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</si>
  <si>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</si>
  <si>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</si>
  <si>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</si>
  <si>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</si>
  <si>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</si>
  <si>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</si>
  <si>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</si>
  <si>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</si>
  <si>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</si>
  <si>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</si>
  <si>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</si>
  <si>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</si>
  <si>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</si>
  <si>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</si>
  <si>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</si>
  <si>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</si>
  <si>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</si>
  <si>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</si>
  <si>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</si>
  <si>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</si>
  <si>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</si>
  <si>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</si>
  <si>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</si>
  <si>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</si>
  <si>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</si>
  <si>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</si>
  <si>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</si>
  <si>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</si>
  <si>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</si>
  <si>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</si>
  <si>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</si>
  <si>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</si>
  <si>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</si>
  <si>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</si>
  <si>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</si>
  <si>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</si>
  <si>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</si>
  <si>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</si>
  <si>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</si>
  <si>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</si>
  <si>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</si>
  <si>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</si>
  <si>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</si>
  <si>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</si>
  <si>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</si>
  <si>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</si>
  <si>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</si>
  <si>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</si>
  <si>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</si>
  <si>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</si>
  <si>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</si>
  <si>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</si>
  <si>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</si>
  <si>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</si>
  <si>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</si>
  <si>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</si>
  <si>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</si>
  <si>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</si>
  <si>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</si>
  <si>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</si>
  <si>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</si>
  <si>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</si>
  <si>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</si>
  <si>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</si>
  <si>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</si>
  <si>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</si>
  <si>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</si>
  <si>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</si>
  <si>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</si>
  <si>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</si>
  <si>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</si>
  <si>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</si>
  <si>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</si>
  <si>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</si>
  <si>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</si>
  <si>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</si>
  <si>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</si>
  <si>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</si>
  <si>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</si>
  <si>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</si>
  <si>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</si>
  <si>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</si>
  <si>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</si>
  <si>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</si>
  <si>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</si>
  <si>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</si>
  <si>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</si>
  <si>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</si>
  <si>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</si>
  <si>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</si>
  <si>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</si>
  <si>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</si>
  <si>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</si>
  <si>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</si>
  <si>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</si>
  <si>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</si>
  <si>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</si>
  <si>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</si>
  <si>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</si>
  <si>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</si>
  <si>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</si>
  <si>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</si>
  <si>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</si>
  <si>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</si>
  <si>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</si>
  <si>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</si>
  <si>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</si>
  <si>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</si>
  <si>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</si>
  <si>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</si>
  <si>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</si>
  <si>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</si>
  <si>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</si>
  <si>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</si>
  <si>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</si>
  <si>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</si>
  <si>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</si>
  <si>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</si>
  <si>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</si>
  <si>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</si>
  <si>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</si>
  <si>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</si>
  <si>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</si>
  <si>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</si>
  <si>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</si>
  <si>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</si>
  <si>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</si>
  <si>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</si>
  <si>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</si>
  <si>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</si>
  <si>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</si>
  <si>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</si>
  <si>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</si>
  <si>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</si>
  <si>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</si>
  <si>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</si>
  <si>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</si>
  <si>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</si>
  <si>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</si>
  <si>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</si>
  <si>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</si>
  <si>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</si>
  <si>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</si>
  <si>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</si>
  <si>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</si>
  <si>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</si>
  <si>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</si>
  <si>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</si>
  <si>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</si>
  <si>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</si>
  <si>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</si>
  <si>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</si>
  <si>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</si>
  <si>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</si>
  <si>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</si>
  <si>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</si>
  <si>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</si>
  <si>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</si>
  <si>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</si>
  <si>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</si>
  <si>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</si>
  <si>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</si>
  <si>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</si>
  <si>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</si>
  <si>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</si>
  <si>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</si>
  <si>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</si>
  <si>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</si>
  <si>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</si>
  <si>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</si>
  <si>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</si>
  <si>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</si>
  <si>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</si>
  <si>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</si>
  <si>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</si>
  <si>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</si>
  <si>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</si>
  <si>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</si>
  <si>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</si>
  <si>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</si>
  <si>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</si>
  <si>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</si>
  <si>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</si>
  <si>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</si>
  <si>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</si>
  <si>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</si>
  <si>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</si>
  <si>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</si>
  <si>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</si>
  <si>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</si>
  <si>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</si>
  <si>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</si>
  <si>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</si>
  <si>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</si>
  <si>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</si>
  <si>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</si>
  <si>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</si>
  <si>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</si>
  <si>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</si>
  <si>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</si>
  <si>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</si>
  <si>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</si>
  <si>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</si>
  <si>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</si>
  <si>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</si>
  <si>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</si>
  <si>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</si>
  <si>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</si>
  <si>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</si>
  <si>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</si>
  <si>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</si>
  <si>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</si>
  <si>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</si>
  <si>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</si>
  <si>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</si>
  <si>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</si>
  <si>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</si>
  <si>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</si>
  <si>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</si>
  <si>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</si>
  <si>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</si>
  <si>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</si>
  <si>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</si>
  <si>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</si>
  <si>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</si>
  <si>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</si>
  <si>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</si>
  <si>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</si>
  <si>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</si>
  <si>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</si>
  <si>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</si>
  <si>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</si>
  <si>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</si>
  <si>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</si>
  <si>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</si>
  <si>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</si>
  <si>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</si>
  <si>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</si>
  <si>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</si>
  <si>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</si>
  <si>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</si>
  <si>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</si>
  <si>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</si>
  <si>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</si>
  <si>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</si>
  <si>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</si>
  <si>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</si>
  <si>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</si>
  <si>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</si>
  <si>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</si>
  <si>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</si>
  <si>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</si>
  <si>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</si>
  <si>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</si>
  <si>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</si>
  <si>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</si>
  <si>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</si>
  <si>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</si>
  <si>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</si>
  <si>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</si>
  <si>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</si>
  <si>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</si>
  <si>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</si>
  <si>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</si>
  <si>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</si>
  <si>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</si>
  <si>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</si>
  <si>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</si>
  <si>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</si>
  <si>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</si>
  <si>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</si>
  <si>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</si>
  <si>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</si>
  <si>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</si>
  <si>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</si>
  <si>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</si>
  <si>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</si>
  <si>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</si>
  <si>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</si>
  <si>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</si>
  <si>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</si>
  <si>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</si>
  <si>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</si>
  <si>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</si>
  <si>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</si>
  <si>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</si>
  <si>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</si>
  <si>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</si>
  <si>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</si>
  <si>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</si>
  <si>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</si>
  <si>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</si>
  <si>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</si>
  <si>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</si>
  <si>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</si>
  <si>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</si>
  <si>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</si>
  <si>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</si>
  <si>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</si>
  <si>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</si>
  <si>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</si>
  <si>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</si>
  <si>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</si>
  <si>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</si>
  <si>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</si>
  <si>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</si>
  <si>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</si>
  <si>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</si>
  <si>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</si>
  <si>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</si>
  <si>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</si>
  <si>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</si>
  <si>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</si>
  <si>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</si>
  <si>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</si>
  <si>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</si>
  <si>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</si>
  <si>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</si>
  <si>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</si>
  <si>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</si>
  <si>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</si>
  <si>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</si>
  <si>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</si>
  <si>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</si>
  <si>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</si>
  <si>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</si>
  <si>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</si>
  <si>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</si>
  <si>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</si>
  <si>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</si>
  <si>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</si>
  <si>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</si>
  <si>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</si>
  <si>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</si>
  <si>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</si>
  <si>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</si>
  <si>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</si>
  <si>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</si>
  <si>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</si>
  <si>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</si>
  <si>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</si>
  <si>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</si>
  <si>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</si>
  <si>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</si>
  <si>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</si>
  <si>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</si>
  <si>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</si>
  <si>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</si>
  <si>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</si>
  <si>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</si>
  <si>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</si>
  <si>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</si>
  <si>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</si>
  <si>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</si>
  <si>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</si>
  <si>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</si>
  <si>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</si>
  <si>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</si>
  <si>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</si>
  <si>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</si>
  <si>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</si>
  <si>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</si>
  <si>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</si>
  <si>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</si>
  <si>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</si>
  <si>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</si>
  <si>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</si>
  <si>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</si>
  <si>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</si>
  <si>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</si>
  <si>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</si>
  <si>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</si>
  <si>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</si>
  <si>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</si>
  <si>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</si>
  <si>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</si>
  <si>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</si>
  <si>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</si>
  <si>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</si>
  <si>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</si>
  <si>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</si>
  <si>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</si>
  <si>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</si>
  <si>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</si>
  <si>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</si>
  <si>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</si>
  <si>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</si>
  <si>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</si>
  <si>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</si>
  <si>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</si>
  <si>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</si>
  <si>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</si>
  <si>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</si>
  <si>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</si>
  <si>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</si>
  <si>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</si>
  <si>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</si>
  <si>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</si>
  <si>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</si>
  <si>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</si>
  <si>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</si>
  <si>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</si>
  <si>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</si>
  <si>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</si>
  <si>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</si>
  <si>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</si>
  <si>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</si>
  <si>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</si>
  <si>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</si>
  <si>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</si>
  <si>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</si>
  <si>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</si>
  <si>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</si>
  <si>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</si>
  <si>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</si>
  <si>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</si>
  <si>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</si>
  <si>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</si>
  <si>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</si>
  <si>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</si>
  <si>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</si>
  <si>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</si>
  <si>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</si>
  <si>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</si>
  <si>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</si>
  <si>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</si>
  <si>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</si>
  <si>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</si>
  <si>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</si>
  <si>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</si>
  <si>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</si>
  <si>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</si>
  <si>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</si>
  <si>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</si>
  <si>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</si>
  <si>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</si>
  <si>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</si>
  <si>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</si>
  <si>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</si>
  <si>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</si>
  <si>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</si>
  <si>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</si>
  <si>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</si>
  <si>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</si>
  <si>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</si>
  <si>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</si>
  <si>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</si>
  <si>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</si>
  <si>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</si>
  <si>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</si>
  <si>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</si>
  <si>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</si>
  <si>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</si>
  <si>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</si>
  <si>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</si>
  <si>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</si>
  <si>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</si>
  <si>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</si>
  <si>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</si>
  <si>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</si>
  <si>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</si>
  <si>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</si>
  <si>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</si>
  <si>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</si>
  <si>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</si>
  <si>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</si>
  <si>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</si>
  <si>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</si>
  <si>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</si>
  <si>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</si>
  <si>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</si>
  <si>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</si>
  <si>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</si>
  <si>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</si>
  <si>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</si>
  <si>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</si>
  <si>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</si>
  <si>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</si>
  <si>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</si>
  <si>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</si>
  <si>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</si>
  <si>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</si>
  <si>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</si>
  <si>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</si>
  <si>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</si>
  <si>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</si>
  <si>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</si>
  <si>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</si>
  <si>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</si>
  <si>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</si>
  <si>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</si>
  <si>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</si>
  <si>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</si>
  <si>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</si>
  <si>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</si>
  <si>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</si>
  <si>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</si>
  <si>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</si>
  <si>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</si>
  <si>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</si>
  <si>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</si>
  <si>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</si>
  <si>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</si>
  <si>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</si>
  <si>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</si>
  <si>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</si>
  <si>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</si>
  <si>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</si>
  <si>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</si>
  <si>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</si>
  <si>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</si>
  <si>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</si>
  <si>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</si>
  <si>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</si>
  <si>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</si>
  <si>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</si>
  <si>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</si>
  <si>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</si>
  <si>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</si>
  <si>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</si>
  <si>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</si>
  <si>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</si>
  <si>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</si>
  <si>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</si>
  <si>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</si>
  <si>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</si>
  <si>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</si>
  <si>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</si>
  <si>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</si>
  <si>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</si>
  <si>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</si>
  <si>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</si>
  <si>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</si>
  <si>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</si>
  <si>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</si>
  <si>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</si>
  <si>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</si>
  <si>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</si>
  <si>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</si>
  <si>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</si>
  <si>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</si>
  <si>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</si>
  <si>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</si>
  <si>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</si>
  <si>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</si>
  <si>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</si>
  <si>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</si>
  <si>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</si>
  <si>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</si>
  <si>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</si>
  <si>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</si>
  <si>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</si>
  <si>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</si>
  <si>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</si>
  <si>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</si>
  <si>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</si>
  <si>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</si>
  <si>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</si>
  <si>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</si>
  <si>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</si>
  <si>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</si>
  <si>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</si>
  <si>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</si>
  <si>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</si>
  <si>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</si>
  <si>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</si>
  <si>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</si>
  <si>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</si>
  <si>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</si>
  <si>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</si>
  <si>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</si>
  <si>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</si>
  <si>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</si>
  <si>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</si>
  <si>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</si>
  <si>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</si>
  <si>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</si>
  <si>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</si>
  <si>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</si>
  <si>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</si>
  <si>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</si>
  <si>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</si>
  <si>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</si>
  <si>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</si>
  <si>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</si>
  <si>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</si>
  <si>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</si>
  <si>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</si>
  <si>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</si>
  <si>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</si>
  <si>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</si>
  <si>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</si>
  <si>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</si>
  <si>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</si>
  <si>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</si>
  <si>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</si>
  <si>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</si>
  <si>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</si>
  <si>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</si>
  <si>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</si>
  <si>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</si>
  <si>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</si>
  <si>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</si>
  <si>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</si>
  <si>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</si>
  <si>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</si>
  <si>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</si>
  <si>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</si>
  <si>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</si>
  <si>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</si>
  <si>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</si>
  <si>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</si>
  <si>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</si>
  <si>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</si>
  <si>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</si>
  <si>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</si>
  <si>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</si>
  <si>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</si>
  <si>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</si>
  <si>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</si>
  <si>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</si>
  <si>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</si>
  <si>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</si>
  <si>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</si>
  <si>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</si>
  <si>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</si>
  <si>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</si>
  <si>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</si>
  <si>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</si>
  <si>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</si>
  <si>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</si>
  <si>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</si>
  <si>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</si>
  <si>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</si>
  <si>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</si>
  <si>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</si>
  <si>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</si>
  <si>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</si>
  <si>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</si>
  <si>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</si>
  <si>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</si>
  <si>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</si>
  <si>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</si>
  <si>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</si>
  <si>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</si>
  <si>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</si>
  <si>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</si>
  <si>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</si>
  <si>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</si>
  <si>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</si>
  <si>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</si>
  <si>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</si>
  <si>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</si>
  <si>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</si>
  <si>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</si>
  <si>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</si>
  <si>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</si>
  <si>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</si>
  <si>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</si>
  <si>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</si>
  <si>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</si>
  <si>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</si>
  <si>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</si>
  <si>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</si>
  <si>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</si>
  <si>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</si>
  <si>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</si>
  <si>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</si>
  <si>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</si>
  <si>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</si>
  <si>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</si>
  <si>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</si>
  <si>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</si>
  <si>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</si>
  <si>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</si>
  <si>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</si>
  <si>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</si>
  <si>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</si>
  <si>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</si>
  <si>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</si>
  <si>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</si>
  <si>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</si>
  <si>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</si>
  <si>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</si>
  <si>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</si>
  <si>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</si>
  <si>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</si>
  <si>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</si>
  <si>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</si>
  <si>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</si>
  <si>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</si>
  <si>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</si>
  <si>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</si>
  <si>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</si>
  <si>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</si>
  <si>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</si>
  <si>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</si>
  <si>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</si>
  <si>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</si>
  <si>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</si>
  <si>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</si>
  <si>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</si>
  <si>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</si>
  <si>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</si>
  <si>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</si>
  <si>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</si>
  <si>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</si>
  <si>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</si>
  <si>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</si>
  <si>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</si>
  <si>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</si>
  <si>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</si>
  <si>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</si>
  <si>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</si>
  <si>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</si>
  <si>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</si>
  <si>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</si>
  <si>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</si>
  <si>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</si>
  <si>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</si>
  <si>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</si>
  <si>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</si>
  <si>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</si>
  <si>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</si>
  <si>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</si>
  <si>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</si>
  <si>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</si>
  <si>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</si>
  <si>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</si>
  <si>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</si>
  <si>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</si>
  <si>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</si>
  <si>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</si>
  <si>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</si>
  <si>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</si>
  <si>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</si>
  <si>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</si>
  <si>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</si>
  <si>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</si>
  <si>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</si>
  <si>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</si>
  <si>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</si>
  <si>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</si>
  <si>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</si>
  <si>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</si>
  <si>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</si>
  <si>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</si>
  <si>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</si>
  <si>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</si>
  <si>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</si>
  <si>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</si>
  <si>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</si>
  <si>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</si>
  <si>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</si>
  <si>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</si>
  <si>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</si>
  <si>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</si>
  <si>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</si>
  <si>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</si>
  <si>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</si>
  <si>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</si>
  <si>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</si>
  <si>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</si>
  <si>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</si>
  <si>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</si>
  <si>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</si>
  <si>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</si>
  <si>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</si>
  <si>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</si>
  <si>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</si>
  <si>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</si>
  <si>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</si>
  <si>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</si>
  <si>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</si>
  <si>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</si>
  <si>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</si>
  <si>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</si>
  <si>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</si>
  <si>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</si>
  <si>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</si>
  <si>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</si>
  <si>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</si>
  <si>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</si>
  <si>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</si>
  <si>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</si>
  <si>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</si>
  <si>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</si>
  <si>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</si>
  <si>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</si>
  <si>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</si>
  <si>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</si>
  <si>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</si>
  <si>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</si>
  <si>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</si>
  <si>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</si>
  <si>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</si>
  <si>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</si>
  <si>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</si>
  <si>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</si>
  <si>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</si>
  <si>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</si>
  <si>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</si>
  <si>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</si>
  <si>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</si>
  <si>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</si>
  <si>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</si>
  <si>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</si>
  <si>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</si>
  <si>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</si>
  <si>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</si>
  <si>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</si>
  <si>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</si>
  <si>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</si>
  <si>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</si>
  <si>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</si>
  <si>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</si>
  <si>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</si>
  <si>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</si>
  <si>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</si>
  <si>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</si>
  <si>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</si>
  <si>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</si>
  <si>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</si>
  <si>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</si>
  <si>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</si>
  <si>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</si>
  <si>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</si>
  <si>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</si>
  <si>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</si>
  <si>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</si>
  <si>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</si>
  <si>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</si>
  <si>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</si>
  <si>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</si>
  <si>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</si>
  <si>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</si>
  <si>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</si>
  <si>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</si>
  <si>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</si>
  <si>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</si>
  <si>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</si>
  <si>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</si>
  <si>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</si>
  <si>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</si>
  <si>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</si>
  <si>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</si>
  <si>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</si>
  <si>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</si>
  <si>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</si>
  <si>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</si>
  <si>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</si>
  <si>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</si>
  <si>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</si>
  <si>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</si>
  <si>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</si>
  <si>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</si>
  <si>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</si>
  <si>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</si>
  <si>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</si>
  <si>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</si>
  <si>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</si>
  <si>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</si>
  <si>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</si>
  <si>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</si>
  <si>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</si>
  <si>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</si>
  <si>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</si>
  <si>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</si>
  <si>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</si>
  <si>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</si>
  <si>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</si>
  <si>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</si>
  <si>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</si>
  <si>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</si>
  <si>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</si>
  <si>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</si>
  <si>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</si>
  <si>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</si>
  <si>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</si>
  <si>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</si>
  <si>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</si>
  <si>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</si>
  <si>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</si>
  <si>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</si>
  <si>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</si>
  <si>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</si>
  <si>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</si>
  <si>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</si>
  <si>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</si>
  <si>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</si>
  <si>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</si>
  <si>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</si>
  <si>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</si>
  <si>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</si>
  <si>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</si>
  <si>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</si>
  <si>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</si>
  <si>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</si>
  <si>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</si>
  <si>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</si>
  <si>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</si>
  <si>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</si>
  <si>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</si>
  <si>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</si>
  <si>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</si>
  <si>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</si>
  <si>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</si>
  <si>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</si>
  <si>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</si>
  <si>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</si>
  <si>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</si>
  <si>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</si>
  <si>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</si>
  <si>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</si>
  <si>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</si>
  <si>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</si>
  <si>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</si>
  <si>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</si>
  <si>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</si>
  <si>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</si>
  <si>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</si>
  <si>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</si>
  <si>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</si>
  <si>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</si>
  <si>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</si>
  <si>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</si>
  <si>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</si>
  <si>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</si>
  <si>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</si>
  <si>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</si>
  <si>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</si>
  <si>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</si>
  <si>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</si>
  <si>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</si>
  <si>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</si>
  <si>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</si>
  <si>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</si>
  <si>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</si>
  <si>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</si>
  <si>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</si>
  <si>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</si>
  <si>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</si>
  <si>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</si>
  <si>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</si>
  <si>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</si>
  <si>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</si>
  <si>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</si>
  <si>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</si>
  <si>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</si>
  <si>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</si>
  <si>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</si>
  <si>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</si>
  <si>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</si>
  <si>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</si>
  <si>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</si>
  <si>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</si>
  <si>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</si>
  <si>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</si>
  <si>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</si>
  <si>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</si>
  <si>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</si>
  <si>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</si>
  <si>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</si>
  <si>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</si>
  <si>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</si>
  <si>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</si>
  <si>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</si>
  <si>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</si>
  <si>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</si>
  <si>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</si>
  <si>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</si>
  <si>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</si>
  <si>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</si>
  <si>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</si>
  <si>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</si>
  <si>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</si>
  <si>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</si>
  <si>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</si>
  <si>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</si>
  <si>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</si>
  <si>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</si>
  <si>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</si>
  <si>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</si>
  <si>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</si>
  <si>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</si>
  <si>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</si>
  <si>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</si>
  <si>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</si>
  <si>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</si>
  <si>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</si>
  <si>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</si>
  <si>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</si>
  <si>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</si>
  <si>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</si>
  <si>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</si>
  <si>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</si>
  <si>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</si>
  <si>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</si>
  <si>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</si>
  <si>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</si>
  <si>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</si>
  <si>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</si>
  <si>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</si>
  <si>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</si>
  <si>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</si>
  <si>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</si>
  <si>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</si>
  <si>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</si>
  <si>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</si>
  <si>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</si>
  <si>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</si>
  <si>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</si>
  <si>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</si>
  <si>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</si>
  <si>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</si>
  <si>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</si>
  <si>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</si>
  <si>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</si>
  <si>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</si>
  <si>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</si>
  <si>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</si>
  <si>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</si>
  <si>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</si>
  <si>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</si>
  <si>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</si>
  <si>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</si>
  <si>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</si>
  <si>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</si>
  <si>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</si>
  <si>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</si>
  <si>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</si>
  <si>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</si>
  <si>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</si>
  <si>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</si>
  <si>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</si>
  <si>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</si>
  <si>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</si>
  <si>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</si>
  <si>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</si>
  <si>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</si>
  <si>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</si>
  <si>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</si>
  <si>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</si>
  <si>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</si>
  <si>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</si>
  <si>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</si>
  <si>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</si>
  <si>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</si>
  <si>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</si>
  <si>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</si>
  <si>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</si>
  <si>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</si>
  <si>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</si>
  <si>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</si>
  <si>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</si>
  <si>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</si>
  <si>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</si>
  <si>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</si>
  <si>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</si>
  <si>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</si>
  <si>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</si>
  <si>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</si>
  <si>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</si>
  <si>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</si>
  <si>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</si>
  <si>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</si>
  <si>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</si>
  <si>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</si>
  <si>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</si>
  <si>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</si>
  <si>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</si>
  <si>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</si>
  <si>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</si>
  <si>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</si>
  <si>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</si>
  <si>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</si>
  <si>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</si>
  <si>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</si>
  <si>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</si>
  <si>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</si>
  <si>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</si>
  <si>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</si>
  <si>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</si>
  <si>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</si>
  <si>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</si>
  <si>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</si>
  <si>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</si>
  <si>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</si>
  <si>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</si>
  <si>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</si>
  <si>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</si>
  <si>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</si>
  <si>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</si>
  <si>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</si>
  <si>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</si>
  <si>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</si>
  <si>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</si>
  <si>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</si>
  <si>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</si>
  <si>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</si>
  <si>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</si>
  <si>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</si>
  <si>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</si>
  <si>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</si>
  <si>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</si>
  <si>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</si>
  <si>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</si>
  <si>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</si>
  <si>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</si>
  <si>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</si>
  <si>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</si>
  <si>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</si>
  <si>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</si>
  <si>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</si>
  <si>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</si>
  <si>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</si>
  <si>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</si>
  <si>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</si>
  <si>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</si>
  <si>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</si>
  <si>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</si>
  <si>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</si>
  <si>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</si>
  <si>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</si>
  <si>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</si>
  <si>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</si>
  <si>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</si>
  <si>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</si>
  <si>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</si>
  <si>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</si>
  <si>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</si>
  <si>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</si>
  <si>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</si>
  <si>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</si>
  <si>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</si>
  <si>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</si>
  <si>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</si>
  <si>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</si>
  <si>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</si>
  <si>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</si>
  <si>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</si>
  <si>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</si>
  <si>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</si>
  <si>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</si>
  <si>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</si>
  <si>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</si>
  <si>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</si>
  <si>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</si>
  <si>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</si>
  <si>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</si>
  <si>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</si>
  <si>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</si>
  <si>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</si>
  <si>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</si>
  <si>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</si>
  <si>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</si>
  <si>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</si>
  <si>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</si>
  <si>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</si>
  <si>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</si>
  <si>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</si>
  <si>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</si>
  <si>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</si>
  <si>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</si>
  <si>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</si>
  <si>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</si>
  <si>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</si>
  <si>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</si>
  <si>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</si>
  <si>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</si>
  <si>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</si>
  <si>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</si>
  <si>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</si>
  <si>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</si>
  <si>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</si>
  <si>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</si>
  <si>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</si>
  <si>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</si>
  <si>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</si>
  <si>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</si>
  <si>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</si>
  <si>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</si>
  <si>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</si>
  <si>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</si>
  <si>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</si>
  <si>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</si>
  <si>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</si>
  <si>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</si>
  <si>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</si>
  <si>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</si>
  <si>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</si>
  <si>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</si>
  <si>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</si>
  <si>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</si>
  <si>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</si>
  <si>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</si>
  <si>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</si>
  <si>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</si>
  <si>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</si>
  <si>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</si>
  <si>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</si>
  <si>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</si>
  <si>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</si>
  <si>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</si>
  <si>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</si>
  <si>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</si>
  <si>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</si>
  <si>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</si>
  <si>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</si>
  <si>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</si>
  <si>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</si>
  <si>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</si>
  <si>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</si>
  <si>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</si>
  <si>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</si>
  <si>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</si>
  <si>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</si>
  <si>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</si>
  <si>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</si>
  <si>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</si>
  <si>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</si>
  <si>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</si>
  <si>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</si>
  <si>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</si>
  <si>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</si>
  <si>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</si>
  <si>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</si>
  <si>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</si>
  <si>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</si>
  <si>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</si>
  <si>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</si>
  <si>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</si>
  <si>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</si>
  <si>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</si>
  <si>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</si>
  <si>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</si>
  <si>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</si>
  <si>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</si>
  <si>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</si>
  <si>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</si>
  <si>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</si>
  <si>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</si>
  <si>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</si>
  <si>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</si>
  <si>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</si>
  <si>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</si>
  <si>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</si>
  <si>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</si>
  <si>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</si>
  <si>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</si>
  <si>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</si>
  <si>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</si>
  <si>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</si>
  <si>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</si>
  <si>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</si>
  <si>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</si>
  <si>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</si>
  <si>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</si>
  <si>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</si>
  <si>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</si>
  <si>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</si>
  <si>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</si>
  <si>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</si>
  <si>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</si>
  <si>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</si>
  <si>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</si>
  <si>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</si>
  <si>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</si>
  <si>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</si>
  <si>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</si>
  <si>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</si>
  <si>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</si>
  <si>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</si>
  <si>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</si>
  <si>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</si>
  <si>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</si>
  <si>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</si>
  <si>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</si>
  <si>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</si>
  <si>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</si>
  <si>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</si>
  <si>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</si>
  <si>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</si>
  <si>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</si>
  <si>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</si>
  <si>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</si>
  <si>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</si>
  <si>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</si>
  <si>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</si>
  <si>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</si>
  <si>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</si>
  <si>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</si>
  <si>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</si>
  <si>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</si>
  <si>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</si>
  <si>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</si>
  <si>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</si>
  <si>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</si>
  <si>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</si>
  <si>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</si>
  <si>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</si>
  <si>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</si>
  <si>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</si>
  <si>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</si>
  <si>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</si>
  <si>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</si>
  <si>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</si>
  <si>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</si>
  <si>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</si>
  <si>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</si>
  <si>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</si>
  <si>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</si>
  <si>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</si>
  <si>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</si>
  <si>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</si>
  <si>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</si>
  <si>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</si>
  <si>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</si>
  <si>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</si>
  <si>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</si>
  <si>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</si>
  <si>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</si>
  <si>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</si>
  <si>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</si>
  <si>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</si>
  <si>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</si>
  <si>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</si>
  <si>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</si>
  <si>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</si>
  <si>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</si>
  <si>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</si>
  <si>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</si>
  <si>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</si>
  <si>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</si>
  <si>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</si>
  <si>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</si>
  <si>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</si>
  <si>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</si>
  <si>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</si>
  <si>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</si>
  <si>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</si>
  <si>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</si>
  <si>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</si>
  <si>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</si>
  <si>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</si>
  <si>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</si>
  <si>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</si>
  <si>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</si>
  <si>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</si>
  <si>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</si>
  <si>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</si>
  <si>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</si>
  <si>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</si>
  <si>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</si>
  <si>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</si>
  <si>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</si>
  <si>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</si>
  <si>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</si>
  <si>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</si>
  <si>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</si>
  <si>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</si>
  <si>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</si>
  <si>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</si>
  <si>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</si>
  <si>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</si>
  <si>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</si>
  <si>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</si>
  <si>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</si>
  <si>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</si>
  <si>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</si>
  <si>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</si>
  <si>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</si>
  <si>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</si>
  <si>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</si>
  <si>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</si>
  <si>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</si>
  <si>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</si>
  <si>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</si>
  <si>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</si>
  <si>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</si>
  <si>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</si>
  <si>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</si>
  <si>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</si>
  <si>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</si>
  <si>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</si>
  <si>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</si>
  <si>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</si>
  <si>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</si>
  <si>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</si>
  <si>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</si>
  <si>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</si>
  <si>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</si>
  <si>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</si>
  <si>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</si>
  <si>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</si>
  <si>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</si>
  <si>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</si>
  <si>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</si>
  <si>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</si>
  <si>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</si>
  <si>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</si>
  <si>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</si>
  <si>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</si>
  <si>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</si>
  <si>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</si>
  <si>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</si>
  <si>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</si>
  <si>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</si>
  <si>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</si>
  <si>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</si>
  <si>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</si>
  <si>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</si>
  <si>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</si>
  <si>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</si>
  <si>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</si>
  <si>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</si>
  <si>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</si>
  <si>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</si>
  <si>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</si>
  <si>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</si>
  <si>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</si>
  <si>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</si>
  <si>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</si>
  <si>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</si>
  <si>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</si>
  <si>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</si>
  <si>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</si>
  <si>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</si>
  <si>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</si>
  <si>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</si>
  <si>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</si>
  <si>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</si>
  <si>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</si>
  <si>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</si>
  <si>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</si>
  <si>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</si>
  <si>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</si>
  <si>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</si>
  <si>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</si>
  <si>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</si>
  <si>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</si>
  <si>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</si>
  <si>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</si>
  <si>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</si>
  <si>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</si>
  <si>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</si>
  <si>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</si>
  <si>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</si>
  <si>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</si>
  <si>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</si>
  <si>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</si>
  <si>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</si>
  <si>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</si>
  <si>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</si>
  <si>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</si>
  <si>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</si>
  <si>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</si>
  <si>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</si>
  <si>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</si>
  <si>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</si>
  <si>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</si>
  <si>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</si>
  <si>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</si>
  <si>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</si>
  <si>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</si>
  <si>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</si>
  <si>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</si>
  <si>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</si>
  <si>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</si>
  <si>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</si>
  <si>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</si>
  <si>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</si>
  <si>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</si>
  <si>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</si>
  <si>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</si>
  <si>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</si>
  <si>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</si>
  <si>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</si>
  <si>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</si>
  <si>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</si>
  <si>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</si>
  <si>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</si>
  <si>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</si>
  <si>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</si>
  <si>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</si>
  <si>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</si>
  <si>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</si>
  <si>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</si>
  <si>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</si>
  <si>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</si>
  <si>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</si>
  <si>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</si>
  <si>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</si>
  <si>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</si>
  <si>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</si>
  <si>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</si>
  <si>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</si>
  <si>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</si>
  <si>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</si>
  <si>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</si>
  <si>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</si>
  <si>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</si>
  <si>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</si>
  <si>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</si>
  <si>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</si>
  <si>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</si>
  <si>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</si>
  <si>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</si>
  <si>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</si>
  <si>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</si>
  <si>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</si>
  <si>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</si>
  <si>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</si>
  <si>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</si>
  <si>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</si>
  <si>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</si>
  <si>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</si>
  <si>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</si>
  <si>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</si>
  <si>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</si>
  <si>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</si>
  <si>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</si>
  <si>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</si>
  <si>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</si>
  <si>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</si>
  <si>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</si>
  <si>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</si>
  <si>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</si>
  <si>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</si>
  <si>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</si>
  <si>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</si>
  <si>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</si>
  <si>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</si>
  <si>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</si>
  <si>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</si>
  <si>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</si>
  <si>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</si>
  <si>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</si>
  <si>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</si>
  <si>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</si>
  <si>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</si>
  <si>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</si>
  <si>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</si>
  <si>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</si>
  <si>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</si>
  <si>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</si>
  <si>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</si>
  <si>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</si>
  <si>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</si>
  <si>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</si>
  <si>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</si>
  <si>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</si>
  <si>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</si>
  <si>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</si>
  <si>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</si>
  <si>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</si>
  <si>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</si>
  <si>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</si>
  <si>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</si>
  <si>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</si>
  <si>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</si>
  <si>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</si>
  <si>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</si>
  <si>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</si>
  <si>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</si>
  <si>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</si>
  <si>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</si>
  <si>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</si>
  <si>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</si>
  <si>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</si>
  <si>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</si>
  <si>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</si>
  <si>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</si>
  <si>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</si>
  <si>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</si>
  <si>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</si>
  <si>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</si>
  <si>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</si>
  <si>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</si>
  <si>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</si>
  <si>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</si>
  <si>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</si>
  <si>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</si>
  <si>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</si>
  <si>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</si>
  <si>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</si>
  <si>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</si>
  <si>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</si>
  <si>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</si>
  <si>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</si>
  <si>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</si>
  <si>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</si>
  <si>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</si>
  <si>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</si>
  <si>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</si>
  <si>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</si>
  <si>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</si>
  <si>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</si>
  <si>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</si>
  <si>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</si>
  <si>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</si>
  <si>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</si>
  <si>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</si>
  <si>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</si>
  <si>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</si>
  <si>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</si>
  <si>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</si>
  <si>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</si>
  <si>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</si>
  <si>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</si>
  <si>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</si>
  <si>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</si>
  <si>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</si>
  <si>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</si>
  <si>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</si>
  <si>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</si>
  <si>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</si>
  <si>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</si>
  <si>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</si>
  <si>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</si>
  <si>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</si>
  <si>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</si>
  <si>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</si>
  <si>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</si>
  <si>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</si>
  <si>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</si>
  <si>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</si>
  <si>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</si>
  <si>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</si>
  <si>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</si>
  <si>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</si>
  <si>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</si>
  <si>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</si>
  <si>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</si>
  <si>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</si>
  <si>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</si>
  <si>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</si>
  <si>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</si>
  <si>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</si>
  <si>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</si>
  <si>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</si>
  <si>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</si>
  <si>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</si>
  <si>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</si>
  <si>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</si>
  <si>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</si>
  <si>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</si>
  <si>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</si>
  <si>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</si>
  <si>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</si>
  <si>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</si>
  <si>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</si>
  <si>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</si>
  <si>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</si>
  <si>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</si>
  <si>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</si>
  <si>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</si>
  <si>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</si>
  <si>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</si>
  <si>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</si>
  <si>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</si>
  <si>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</si>
  <si>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</si>
  <si>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</si>
  <si>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</si>
  <si>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</si>
  <si>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</si>
  <si>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</si>
  <si>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</si>
  <si>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</si>
  <si>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</si>
  <si>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</si>
  <si>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</si>
  <si>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</si>
  <si>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</si>
  <si>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</si>
  <si>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</si>
  <si>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</si>
  <si>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</si>
  <si>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</si>
  <si>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</si>
  <si>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</si>
  <si>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</si>
  <si>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</si>
  <si>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</si>
  <si>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</si>
  <si>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</si>
  <si>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</si>
  <si>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</si>
  <si>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</si>
  <si>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</si>
  <si>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</si>
  <si>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</si>
  <si>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</si>
  <si>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</si>
  <si>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</si>
  <si>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</si>
  <si>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</si>
  <si>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</si>
  <si>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</si>
  <si>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</si>
  <si>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</si>
  <si>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</si>
  <si>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</si>
  <si>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</si>
  <si>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</si>
  <si>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</si>
  <si>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</si>
  <si>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</si>
  <si>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</si>
  <si>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</si>
  <si>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</si>
  <si>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</si>
  <si>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</si>
  <si>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</si>
  <si>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</si>
  <si>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</si>
  <si>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</si>
  <si>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</si>
  <si>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</si>
  <si>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</si>
  <si>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</si>
  <si>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</si>
  <si>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</si>
  <si>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</si>
  <si>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</si>
  <si>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</si>
  <si>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</si>
  <si>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</si>
  <si>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</si>
  <si>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</si>
  <si>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</si>
  <si>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</si>
  <si>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</si>
  <si>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</si>
  <si>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</si>
  <si>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</si>
  <si>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</si>
  <si>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</si>
  <si>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</si>
  <si>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</si>
  <si>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</si>
  <si>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</si>
  <si>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</si>
  <si>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</si>
  <si>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</si>
  <si>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</si>
  <si>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</si>
  <si>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</si>
  <si>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</si>
  <si>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</si>
  <si>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</si>
  <si>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</si>
  <si>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</si>
  <si>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</si>
  <si>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</si>
  <si>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</si>
  <si>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</si>
  <si>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</si>
  <si>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</si>
  <si>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</si>
  <si>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</si>
  <si>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</si>
  <si>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</si>
  <si>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</si>
  <si>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</si>
  <si>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</si>
  <si>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</si>
  <si>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</si>
  <si>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</si>
  <si>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</si>
  <si>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</si>
  <si>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</si>
  <si>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</si>
  <si>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</si>
  <si>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</si>
  <si>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</si>
  <si>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</si>
  <si>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</si>
  <si>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</si>
  <si>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</si>
  <si>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</si>
  <si>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</si>
  <si>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</si>
  <si>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</si>
  <si>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</si>
  <si>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</si>
  <si>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</si>
  <si>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</si>
  <si>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</si>
  <si>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</si>
  <si>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</si>
  <si>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</si>
  <si>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</si>
  <si>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</si>
  <si>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</si>
  <si>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</si>
  <si>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</si>
  <si>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</si>
  <si>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</si>
  <si>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</si>
  <si>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</si>
  <si>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</si>
  <si>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</si>
  <si>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</si>
  <si>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</si>
  <si>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</si>
  <si>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</si>
  <si>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</si>
  <si>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</si>
  <si>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</si>
  <si>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</si>
  <si>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</si>
  <si>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</si>
  <si>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</si>
  <si>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</si>
  <si>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</si>
  <si>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</si>
  <si>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</si>
  <si>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</si>
  <si>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</si>
  <si>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</si>
  <si>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</si>
  <si>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</si>
  <si>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</si>
  <si>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</si>
  <si>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</si>
  <si>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</si>
  <si>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</si>
  <si>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</si>
  <si>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</si>
  <si>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</si>
  <si>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</si>
  <si>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</si>
  <si>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</si>
  <si>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</si>
  <si>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</si>
  <si>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</si>
  <si>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</si>
  <si>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</si>
  <si>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</si>
  <si>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</si>
  <si>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</si>
  <si>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</si>
  <si>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</si>
  <si>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</si>
  <si>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</si>
  <si>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</si>
  <si>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</si>
  <si>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</si>
  <si>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</si>
  <si>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</si>
  <si>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</si>
  <si>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</si>
  <si>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</si>
  <si>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</si>
  <si>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</si>
  <si>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</si>
  <si>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</si>
  <si>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</si>
  <si>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</si>
  <si>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</si>
  <si>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</si>
  <si>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</si>
  <si>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</si>
  <si>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</si>
  <si>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</si>
  <si>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</si>
  <si>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</si>
  <si>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</si>
  <si>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</si>
  <si>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</si>
  <si>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</si>
  <si>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</si>
  <si>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</si>
  <si>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</si>
  <si>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</si>
  <si>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</si>
  <si>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</si>
  <si>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</si>
  <si>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</si>
  <si>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</si>
  <si>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</si>
  <si>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</si>
  <si>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</si>
  <si>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</si>
  <si>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</si>
  <si>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</si>
  <si>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</si>
  <si>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</si>
  <si>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</si>
  <si>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</si>
  <si>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</si>
  <si>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</si>
  <si>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</si>
  <si>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</si>
  <si>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</si>
  <si>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</si>
  <si>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</si>
  <si>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</si>
  <si>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</si>
  <si>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</si>
  <si>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</si>
  <si>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</si>
  <si>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</si>
  <si>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</si>
  <si>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</si>
  <si>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</si>
  <si>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</si>
  <si>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</si>
  <si>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</si>
  <si>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</si>
  <si>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</si>
  <si>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</si>
  <si>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</si>
  <si>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</si>
  <si>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</si>
  <si>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</si>
  <si>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</si>
  <si>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</si>
  <si>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</si>
  <si>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</si>
  <si>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</si>
  <si>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</si>
  <si>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</si>
  <si>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</si>
  <si>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</si>
  <si>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</si>
  <si>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</si>
  <si>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</si>
  <si>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</si>
  <si>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</si>
  <si>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</si>
  <si>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</si>
  <si>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</si>
  <si>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</si>
  <si>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</si>
  <si>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</si>
  <si>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</si>
  <si>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</si>
  <si>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</si>
  <si>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</si>
  <si>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</si>
  <si>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</si>
  <si>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</si>
  <si>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</si>
  <si>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</si>
  <si>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</si>
  <si>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</si>
  <si>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</si>
  <si>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</si>
  <si>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</si>
  <si>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</si>
  <si>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</si>
  <si>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</si>
  <si>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</si>
  <si>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</si>
  <si>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</si>
  <si>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</si>
  <si>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</si>
  <si>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</si>
  <si>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</si>
  <si>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</si>
  <si>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</si>
  <si>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</si>
  <si>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</si>
  <si>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</si>
  <si>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</si>
  <si>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</si>
  <si>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</si>
  <si>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</si>
  <si>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</si>
  <si>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</si>
  <si>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</si>
  <si>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</si>
  <si>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</si>
  <si>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</si>
  <si>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</si>
  <si>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</si>
  <si>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</si>
  <si>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</si>
  <si>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</si>
  <si>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</si>
  <si>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</si>
  <si>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</si>
  <si>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</si>
  <si>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</si>
  <si>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</si>
  <si>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</si>
  <si>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</si>
  <si>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</si>
  <si>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</si>
  <si>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</si>
  <si>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</si>
  <si>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</si>
  <si>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</si>
  <si>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</si>
  <si>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</si>
  <si>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</si>
  <si>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</si>
  <si>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</si>
  <si>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</si>
  <si>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</si>
  <si>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</si>
  <si>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</si>
  <si>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</si>
  <si>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</si>
  <si>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</si>
  <si>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</si>
  <si>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</si>
  <si>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</si>
  <si>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</si>
  <si>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</si>
  <si>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</si>
  <si>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</si>
  <si>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</si>
  <si>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</si>
  <si>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</si>
  <si>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</si>
  <si>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</si>
  <si>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</si>
  <si>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</si>
  <si>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</si>
  <si>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</si>
  <si>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</si>
  <si>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</si>
  <si>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</si>
  <si>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</si>
  <si>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</si>
  <si>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</si>
  <si>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</si>
  <si>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</si>
  <si>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</si>
  <si>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</si>
  <si>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</si>
  <si>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</si>
  <si>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</si>
  <si>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</si>
  <si>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</si>
  <si>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</si>
  <si>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</si>
  <si>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</si>
  <si>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</si>
  <si>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</si>
  <si>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</si>
  <si>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</si>
  <si>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</si>
  <si>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</si>
  <si>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</si>
  <si>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</si>
  <si>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</si>
  <si>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</si>
  <si>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</si>
  <si>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</si>
  <si>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</si>
  <si>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</si>
  <si>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</si>
  <si>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</si>
  <si>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</si>
  <si>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</si>
  <si>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</si>
  <si>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</si>
  <si>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</si>
  <si>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</si>
  <si>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</si>
  <si>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</si>
  <si>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</si>
  <si>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</si>
  <si>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</si>
  <si>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</si>
  <si>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</si>
  <si>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</si>
  <si>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</si>
  <si>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</si>
  <si>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</si>
  <si>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</si>
  <si>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</si>
  <si>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</si>
  <si>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</si>
  <si>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</si>
  <si>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</si>
  <si>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</si>
  <si>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</si>
  <si>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</si>
  <si>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</si>
  <si>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</si>
  <si>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</si>
  <si>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</si>
  <si>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</si>
  <si>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</si>
  <si>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</si>
  <si>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</si>
  <si>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</si>
  <si>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</si>
  <si>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</si>
  <si>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</si>
  <si>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</si>
  <si>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</si>
  <si>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</si>
  <si>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</si>
  <si>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</si>
  <si>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</si>
  <si>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</si>
  <si>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</si>
  <si>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</si>
  <si>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</si>
  <si>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</si>
  <si>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</si>
  <si>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</si>
  <si>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</si>
  <si>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</si>
  <si>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</si>
  <si>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</si>
  <si>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</si>
  <si>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</si>
  <si>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</si>
  <si>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</si>
  <si>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</si>
  <si>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</si>
  <si>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</si>
  <si>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</si>
  <si>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</si>
  <si>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</si>
  <si>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</si>
  <si>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</si>
  <si>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</si>
  <si>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</si>
  <si>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</si>
  <si>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</si>
  <si>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</si>
  <si>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</si>
  <si>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</si>
  <si>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</si>
  <si>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</si>
  <si>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</si>
  <si>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</si>
  <si>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</si>
  <si>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</si>
  <si>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</si>
  <si>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</si>
  <si>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</si>
  <si>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</si>
  <si>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</si>
  <si>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</si>
  <si>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</si>
  <si>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</si>
  <si>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</si>
  <si>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</si>
  <si>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</si>
  <si>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</si>
  <si>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</si>
  <si>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</si>
  <si>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</si>
  <si>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</si>
  <si>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</si>
  <si>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</si>
  <si>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</si>
  <si>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</si>
  <si>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</si>
  <si>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</si>
  <si>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</si>
  <si>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</si>
  <si>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</si>
  <si>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</si>
  <si>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</si>
  <si>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</si>
  <si>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</si>
  <si>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</si>
  <si>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</si>
  <si>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</si>
  <si>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</si>
  <si>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</si>
  <si>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</si>
  <si>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</si>
  <si>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</si>
  <si>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</si>
  <si>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</si>
  <si>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</si>
  <si>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</si>
  <si>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</si>
  <si>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</si>
  <si>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</si>
  <si>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</si>
  <si>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</si>
  <si>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</si>
  <si>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</si>
  <si>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</si>
  <si>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</si>
  <si>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</si>
  <si>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</si>
  <si>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</si>
  <si>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</si>
  <si>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</si>
  <si>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</si>
  <si>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</si>
  <si>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</si>
  <si>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</si>
  <si>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</si>
  <si>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</si>
  <si>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</si>
  <si>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</si>
  <si>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</si>
  <si>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</si>
  <si>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</si>
  <si>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</si>
  <si>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</si>
  <si>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</si>
  <si>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</si>
  <si>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</si>
  <si>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</si>
  <si>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</si>
  <si>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</si>
  <si>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</si>
  <si>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</si>
  <si>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</si>
  <si>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</si>
  <si>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</si>
  <si>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</si>
  <si>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</si>
  <si>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</si>
  <si>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</si>
  <si>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</si>
  <si>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</si>
  <si>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</si>
  <si>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</si>
  <si>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</si>
  <si>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</si>
  <si>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</si>
  <si>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</si>
  <si>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</si>
  <si>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</si>
  <si>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</si>
  <si>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</si>
  <si>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</si>
  <si>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</si>
  <si>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</si>
  <si>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</si>
  <si>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</si>
  <si>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</si>
  <si>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</si>
  <si>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</si>
  <si>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</si>
  <si>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</si>
  <si>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</si>
  <si>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</si>
  <si>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</si>
  <si>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</si>
  <si>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</si>
  <si>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</si>
  <si>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</si>
  <si>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</si>
  <si>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</si>
  <si>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</si>
  <si>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</si>
  <si>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</si>
  <si>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</si>
  <si>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</si>
  <si>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</si>
  <si>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</si>
  <si>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</si>
  <si>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</si>
  <si>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</si>
  <si>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</si>
  <si>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</si>
  <si>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</si>
  <si>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</si>
  <si>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</si>
  <si>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</si>
  <si>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</si>
  <si>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</si>
  <si>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</si>
  <si>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</si>
  <si>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</si>
  <si>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</si>
  <si>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</si>
  <si>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</si>
  <si>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</si>
  <si>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</si>
  <si>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</si>
  <si>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</si>
  <si>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</si>
  <si>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</si>
  <si>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</si>
  <si>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</si>
  <si>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</si>
  <si>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</si>
  <si>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</si>
  <si>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</si>
  <si>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</si>
  <si>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</si>
  <si>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</si>
  <si>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</si>
  <si>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</si>
  <si>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</si>
  <si>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</si>
  <si>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</si>
  <si>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</si>
  <si>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</si>
  <si>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</si>
  <si>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</si>
  <si>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</si>
  <si>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</si>
  <si>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</si>
  <si>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</si>
  <si>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</si>
  <si>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</si>
  <si>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</si>
  <si>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</si>
  <si>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</si>
  <si>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</si>
  <si>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</si>
  <si>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</si>
  <si>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</si>
  <si>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</si>
  <si>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</si>
  <si>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</si>
  <si>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</si>
  <si>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</si>
  <si>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</si>
  <si>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</si>
  <si>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</si>
  <si>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</si>
  <si>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</si>
  <si>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</si>
  <si>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</si>
  <si>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</si>
  <si>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</si>
  <si>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</si>
  <si>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</si>
  <si>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</si>
  <si>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</si>
  <si>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</si>
  <si>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</si>
  <si>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</si>
  <si>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</si>
  <si>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</si>
  <si>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</si>
  <si>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</si>
  <si>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</si>
  <si>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</si>
  <si>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</si>
  <si>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</si>
  <si>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</si>
  <si>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</si>
  <si>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</si>
  <si>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</si>
  <si>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</si>
  <si>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</si>
  <si>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</si>
  <si>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</si>
  <si>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</si>
  <si>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</si>
  <si>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</si>
  <si>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</si>
  <si>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</si>
  <si>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</si>
  <si>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</si>
  <si>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</si>
  <si>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</si>
  <si>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</si>
  <si>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</si>
  <si>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</si>
  <si>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</si>
  <si>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</si>
  <si>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</si>
  <si>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</si>
  <si>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</si>
  <si>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</si>
  <si>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</si>
  <si>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</si>
  <si>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</si>
  <si>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</si>
  <si>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</si>
  <si>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</si>
  <si>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</si>
  <si>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</si>
  <si>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</si>
  <si>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</si>
  <si>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</si>
  <si>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</si>
  <si>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</si>
  <si>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</si>
  <si>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</si>
  <si>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</si>
  <si>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</si>
  <si>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</si>
  <si>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</si>
  <si>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</si>
  <si>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</si>
  <si>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</si>
  <si>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</si>
  <si>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</si>
  <si>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</si>
  <si>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</si>
  <si>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</si>
  <si>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</si>
  <si>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</si>
  <si>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</si>
  <si>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</si>
  <si>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</si>
  <si>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</si>
  <si>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</si>
  <si>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</si>
  <si>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</si>
  <si>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</si>
  <si>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</si>
  <si>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</si>
  <si>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</si>
  <si>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</si>
  <si>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</si>
  <si>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</si>
  <si>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</si>
  <si>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</si>
  <si>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</si>
  <si>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</si>
  <si>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</si>
  <si>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</si>
  <si>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</si>
  <si>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</si>
  <si>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</si>
  <si>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</si>
  <si>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</si>
  <si>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</si>
  <si>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</si>
  <si>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</si>
  <si>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</si>
  <si>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</si>
  <si>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</si>
  <si>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</si>
  <si>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</si>
  <si>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</si>
  <si>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</si>
  <si>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</si>
  <si>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</si>
  <si>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</si>
  <si>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</si>
  <si>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</si>
  <si>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</si>
  <si>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</si>
  <si>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</si>
  <si>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</si>
  <si>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</si>
  <si>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</si>
  <si>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</si>
  <si>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</si>
  <si>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</si>
  <si>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</si>
  <si>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</si>
  <si>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</si>
  <si>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</si>
  <si>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</si>
  <si>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</si>
  <si>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</si>
  <si>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</si>
  <si>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</si>
  <si>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</si>
  <si>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</si>
  <si>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</si>
  <si>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</si>
  <si>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</si>
  <si>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</si>
  <si>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</si>
  <si>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</si>
  <si>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</si>
  <si>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</si>
  <si>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</si>
  <si>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</si>
  <si>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</si>
  <si>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</si>
  <si>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</si>
  <si>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</si>
  <si>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</si>
  <si>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</si>
  <si>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</si>
  <si>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</si>
  <si>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</si>
  <si>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</si>
  <si>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</si>
  <si>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</si>
  <si>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</si>
  <si>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</si>
  <si>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</si>
  <si>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</si>
  <si>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</si>
  <si>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</si>
  <si>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</si>
  <si>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</si>
  <si>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</si>
  <si>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</si>
  <si>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</si>
  <si>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</si>
  <si>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</si>
  <si>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</si>
  <si>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</si>
  <si>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</si>
  <si>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</si>
  <si>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</si>
  <si>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</si>
  <si>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</si>
  <si>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</si>
  <si>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</si>
  <si>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</si>
  <si>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</si>
  <si>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</si>
  <si>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</si>
  <si>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</si>
  <si>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</si>
  <si>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</si>
  <si>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</si>
  <si>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</si>
  <si>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</si>
  <si>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</si>
  <si>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</si>
  <si>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</si>
  <si>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</si>
  <si>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</si>
  <si>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</si>
  <si>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</si>
  <si>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</si>
  <si>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</si>
  <si>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</si>
  <si>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</si>
  <si>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</si>
  <si>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</si>
  <si>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</si>
  <si>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</si>
  <si>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</si>
  <si>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</si>
  <si>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</si>
  <si>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</si>
  <si>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</si>
  <si>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</si>
  <si>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</si>
  <si>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</si>
  <si>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</si>
  <si>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</si>
  <si>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</si>
  <si>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</si>
  <si>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</si>
  <si>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</si>
  <si>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</si>
  <si>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</si>
  <si>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</si>
  <si>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</si>
  <si>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</si>
  <si>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</si>
  <si>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</si>
  <si>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</si>
  <si>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</si>
  <si>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</si>
  <si>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</si>
  <si>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</si>
  <si>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</si>
  <si>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</si>
  <si>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</si>
  <si>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</si>
  <si>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</si>
  <si>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</si>
  <si>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</si>
  <si>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</si>
  <si>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</si>
  <si>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</si>
  <si>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</si>
  <si>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</si>
  <si>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</si>
  <si>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</si>
  <si>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</si>
  <si>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</si>
  <si>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</si>
  <si>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</si>
  <si>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</si>
  <si>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</si>
  <si>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</si>
  <si>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</si>
  <si>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</si>
  <si>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</si>
  <si>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</si>
  <si>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</si>
  <si>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</si>
  <si>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</si>
  <si>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</si>
  <si>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</si>
  <si>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</si>
  <si>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</si>
  <si>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</si>
  <si>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</si>
  <si>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</si>
  <si>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</si>
  <si>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</si>
  <si>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</si>
  <si>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</si>
  <si>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</si>
  <si>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</si>
  <si>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</si>
  <si>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</si>
  <si>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</si>
  <si>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</si>
  <si>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</si>
  <si>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</si>
  <si>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</si>
  <si>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</si>
  <si>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</si>
  <si>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</si>
  <si>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</si>
  <si>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</si>
  <si>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</si>
  <si>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</si>
  <si>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</si>
  <si>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</si>
  <si>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</si>
  <si>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</si>
  <si>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</si>
  <si>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</si>
  <si>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</si>
  <si>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</si>
  <si>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</si>
  <si>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</si>
  <si>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</si>
  <si>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</si>
  <si>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</si>
  <si>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</si>
  <si>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</si>
  <si>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</si>
  <si>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</si>
  <si>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</si>
  <si>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</si>
  <si>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</si>
  <si>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</si>
  <si>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</si>
  <si>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</si>
  <si>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</si>
  <si>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</si>
  <si>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</si>
  <si>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</si>
  <si>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</si>
  <si>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</si>
  <si>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</si>
  <si>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</si>
  <si>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</si>
  <si>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</si>
  <si>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</si>
  <si>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</si>
  <si>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</si>
  <si>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</si>
  <si>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</si>
  <si>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</si>
  <si>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</si>
  <si>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</si>
  <si>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</si>
  <si>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</si>
  <si>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</si>
  <si>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</si>
  <si>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</si>
  <si>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</si>
  <si>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</si>
  <si>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</si>
  <si>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</si>
  <si>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</si>
  <si>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</si>
  <si>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</si>
  <si>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</si>
  <si>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</si>
  <si>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</si>
  <si>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</si>
  <si>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</si>
  <si>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</si>
  <si>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</si>
  <si>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</si>
  <si>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</si>
  <si>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</si>
  <si>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</si>
  <si>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</si>
  <si>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</si>
  <si>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</si>
  <si>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</si>
  <si>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</si>
  <si>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</si>
  <si>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</si>
  <si>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</si>
  <si>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</si>
  <si>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</si>
  <si>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</si>
  <si>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</si>
  <si>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</si>
  <si>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</si>
  <si>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</si>
  <si>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</si>
  <si>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</si>
  <si>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</si>
  <si>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</si>
  <si>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</si>
  <si>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</si>
  <si>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</si>
  <si>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</si>
  <si>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</si>
  <si>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</si>
  <si>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</si>
  <si>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</si>
  <si>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</si>
  <si>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</si>
  <si>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</si>
  <si>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</si>
  <si>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</si>
  <si>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</si>
  <si>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</si>
  <si>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</si>
  <si>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</si>
  <si>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</si>
  <si>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</si>
  <si>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</si>
  <si>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</si>
  <si>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</si>
  <si>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</si>
  <si>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</si>
  <si>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</si>
  <si>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</si>
  <si>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</si>
  <si>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</si>
  <si>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</si>
  <si>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</si>
  <si>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</si>
  <si>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</si>
  <si>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</si>
  <si>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</si>
  <si>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</si>
  <si>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</si>
  <si>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</si>
  <si>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</si>
  <si>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</si>
  <si>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</si>
  <si>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</si>
  <si>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</si>
  <si>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</si>
  <si>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</si>
  <si>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</si>
  <si>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</si>
  <si>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</si>
  <si>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</si>
  <si>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</si>
  <si>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</si>
  <si>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</si>
  <si>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</si>
  <si>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</si>
  <si>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</si>
  <si>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</si>
  <si>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</si>
  <si>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</si>
  <si>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</si>
  <si>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</si>
  <si>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</si>
  <si>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</si>
  <si>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</si>
  <si>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</si>
  <si>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</si>
  <si>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</si>
  <si>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</si>
  <si>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</si>
  <si>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</si>
  <si>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</si>
  <si>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</si>
  <si>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</si>
  <si>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</si>
  <si>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</si>
  <si>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</si>
  <si>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</si>
  <si>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</si>
  <si>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</si>
  <si>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</si>
  <si>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</si>
  <si>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</si>
  <si>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</si>
  <si>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</si>
  <si>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</si>
  <si>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</si>
  <si>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</si>
  <si>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</si>
  <si>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</si>
  <si>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</si>
  <si>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</si>
  <si>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</si>
  <si>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</si>
  <si>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</si>
  <si>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</si>
  <si>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</si>
  <si>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</si>
  <si>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</si>
  <si>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</si>
  <si>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</si>
  <si>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</si>
  <si>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</si>
  <si>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</si>
  <si>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</si>
  <si>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</si>
  <si>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</si>
  <si>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</si>
  <si>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</si>
  <si>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</si>
  <si>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</si>
  <si>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</si>
  <si>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</si>
  <si>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</si>
  <si>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</si>
  <si>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</si>
  <si>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</si>
  <si>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</si>
  <si>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</si>
  <si>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</si>
  <si>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</si>
  <si>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</si>
  <si>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</si>
  <si>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</si>
  <si>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</si>
  <si>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</si>
  <si>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</si>
  <si>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</si>
  <si>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</si>
  <si>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</si>
  <si>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</si>
  <si>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</si>
  <si>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</si>
  <si>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</si>
  <si>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</si>
  <si>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</si>
  <si>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</si>
  <si>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</si>
  <si>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</si>
  <si>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</si>
  <si>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</si>
  <si>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</si>
  <si>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</si>
  <si>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</si>
  <si>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</si>
  <si>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</si>
  <si>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</si>
  <si>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</si>
  <si>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</si>
  <si>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</si>
  <si>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</si>
  <si>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</si>
  <si>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</si>
  <si>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</si>
  <si>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</si>
  <si>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</si>
  <si>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</si>
  <si>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</si>
  <si>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</si>
  <si>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</si>
  <si>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</si>
  <si>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</si>
  <si>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</si>
  <si>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</si>
  <si>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</si>
  <si>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</si>
  <si>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</si>
  <si>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</si>
  <si>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</si>
  <si>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</si>
  <si>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</si>
  <si>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</si>
  <si>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</si>
  <si>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</si>
  <si>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</si>
  <si>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</si>
  <si>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</si>
  <si>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</si>
  <si>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</si>
  <si>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</si>
  <si>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</si>
  <si>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</si>
  <si>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</si>
  <si>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</si>
  <si>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</si>
  <si>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</si>
  <si>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</si>
  <si>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</si>
  <si>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</si>
  <si>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</si>
  <si>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</si>
  <si>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</si>
  <si>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</si>
  <si>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</si>
  <si>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</si>
  <si>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</si>
  <si>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</si>
  <si>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</si>
  <si>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</si>
  <si>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</si>
  <si>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</si>
  <si>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</si>
  <si>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</si>
  <si>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</si>
  <si>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</si>
  <si>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</si>
  <si>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</si>
  <si>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</si>
  <si>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</si>
  <si>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</si>
  <si>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</si>
  <si>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</si>
  <si>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</si>
  <si>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</si>
  <si>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</si>
  <si>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</si>
  <si>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</si>
  <si>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</si>
  <si>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</si>
  <si>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</si>
  <si>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</si>
  <si>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</si>
  <si>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</si>
  <si>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</si>
  <si>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</si>
  <si>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</si>
  <si>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</si>
  <si>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</si>
  <si>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</si>
  <si>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</si>
  <si>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</si>
  <si>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</si>
  <si>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</si>
  <si>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</si>
  <si>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</si>
  <si>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</si>
  <si>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</si>
  <si>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</si>
  <si>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</si>
  <si>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</si>
  <si>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</si>
  <si>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</si>
  <si>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</si>
  <si>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</si>
  <si>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</si>
  <si>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</si>
  <si>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</si>
  <si>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</si>
  <si>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</si>
  <si>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</si>
  <si>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</si>
  <si>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</si>
  <si>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</si>
  <si>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</si>
  <si>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</si>
  <si>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</si>
  <si>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</si>
  <si>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</si>
  <si>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</si>
  <si>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</si>
  <si>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</si>
  <si>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</si>
  <si>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</si>
  <si>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</si>
  <si>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</si>
  <si>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</si>
  <si>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</si>
  <si>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</si>
  <si>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</si>
  <si>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</si>
  <si>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</si>
  <si>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</si>
  <si>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</si>
  <si>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</si>
  <si>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</si>
  <si>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</si>
  <si>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</si>
  <si>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</si>
  <si>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</si>
  <si>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</si>
  <si>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</si>
  <si>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</si>
  <si>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</si>
  <si>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</si>
  <si>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</si>
  <si>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</si>
  <si>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</si>
  <si>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</si>
  <si>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</si>
  <si>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</si>
  <si>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</si>
  <si>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</si>
  <si>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</si>
  <si>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</si>
  <si>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</si>
  <si>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</si>
  <si>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</si>
  <si>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</si>
  <si>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</si>
  <si>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</si>
  <si>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</si>
  <si>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</si>
  <si>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</si>
  <si>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</si>
  <si>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</si>
  <si>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</si>
  <si>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</si>
  <si>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</si>
  <si>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</si>
  <si>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</si>
  <si>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</si>
  <si>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</si>
  <si>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</si>
  <si>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</si>
  <si>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</si>
  <si>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</si>
  <si>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</si>
  <si>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</si>
  <si>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</si>
  <si>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</si>
  <si>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</si>
  <si>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</si>
  <si>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</si>
  <si>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</si>
  <si>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</si>
  <si>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</si>
  <si>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</si>
  <si>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</si>
  <si>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</si>
  <si>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</si>
  <si>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</si>
  <si>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</si>
  <si>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</si>
  <si>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</si>
  <si>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</si>
  <si>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</si>
  <si>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</si>
  <si>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</si>
  <si>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</si>
  <si>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</si>
  <si>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</si>
  <si>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</si>
  <si>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</si>
  <si>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</si>
  <si>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</si>
  <si>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</si>
  <si>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</si>
  <si>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</si>
  <si>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</si>
  <si>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</si>
  <si>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</si>
  <si>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</si>
  <si>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</si>
  <si>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</si>
  <si>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</si>
  <si>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</si>
  <si>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</si>
  <si>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</si>
  <si>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</si>
  <si>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</si>
  <si>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</si>
  <si>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</si>
  <si>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</si>
  <si>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</si>
  <si>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</si>
  <si>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</si>
  <si>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</si>
  <si>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</si>
  <si>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</si>
  <si>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</si>
  <si>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</si>
  <si>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</si>
  <si>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</si>
  <si>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</si>
  <si>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</si>
  <si>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</si>
  <si>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</si>
  <si>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</si>
  <si>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</si>
  <si>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</si>
  <si>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</si>
  <si>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</si>
  <si>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</si>
  <si>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</si>
  <si>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</si>
  <si>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</si>
  <si>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</si>
  <si>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</si>
  <si>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</si>
  <si>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</si>
  <si>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</si>
  <si>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</si>
  <si>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</si>
  <si>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</si>
  <si>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</si>
  <si>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</si>
  <si>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</si>
  <si>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</si>
  <si>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</si>
  <si>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</si>
  <si>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</si>
  <si>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</si>
  <si>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</si>
  <si>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</si>
  <si>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</si>
  <si>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</si>
  <si>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</si>
  <si>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</si>
  <si>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</si>
  <si>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</si>
  <si>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</si>
  <si>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</si>
  <si>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</si>
  <si>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</si>
  <si>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</si>
  <si>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</si>
  <si>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</si>
  <si>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</si>
  <si>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</si>
  <si>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</si>
  <si>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</si>
  <si>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</si>
  <si>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</si>
  <si>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</si>
  <si>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</si>
  <si>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</si>
  <si>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</si>
  <si>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</si>
  <si>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</si>
  <si>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</si>
  <si>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</si>
  <si>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</si>
  <si>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</si>
  <si>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</si>
  <si>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</si>
  <si>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</si>
  <si>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</si>
  <si>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</si>
  <si>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</si>
  <si>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</si>
  <si>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</si>
  <si>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</si>
  <si>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</si>
  <si>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</si>
  <si>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</si>
  <si>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</si>
  <si>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</si>
  <si>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</si>
  <si>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</si>
  <si>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</si>
  <si>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</si>
  <si>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</si>
  <si>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</si>
  <si>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</si>
  <si>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</si>
  <si>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</si>
  <si>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</si>
  <si>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</si>
  <si>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</si>
  <si>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</si>
  <si>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</si>
  <si>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</si>
  <si>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</si>
  <si>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</si>
  <si>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</si>
  <si>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</si>
  <si>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</si>
  <si>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</si>
  <si>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</si>
  <si>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</si>
  <si>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</si>
  <si>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</si>
  <si>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</si>
  <si>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</si>
  <si>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</si>
  <si>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</si>
  <si>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</si>
  <si>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</si>
  <si>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</si>
  <si>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</si>
  <si>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</si>
  <si>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</si>
  <si>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</si>
  <si>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</si>
  <si>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</si>
  <si>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</si>
  <si>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</si>
  <si>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</si>
  <si>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</si>
  <si>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</si>
  <si>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</si>
  <si>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</si>
  <si>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</si>
  <si>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</si>
  <si>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</si>
  <si>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</si>
  <si>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</si>
  <si>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</si>
  <si>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</si>
  <si>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</si>
  <si>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</si>
  <si>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</si>
  <si>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</si>
  <si>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</si>
  <si>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</si>
  <si>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</si>
  <si>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</si>
  <si>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</si>
  <si>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</si>
  <si>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</si>
  <si>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</si>
  <si>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</si>
  <si>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</si>
  <si>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</si>
  <si>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</si>
  <si>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</si>
  <si>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</si>
  <si>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</si>
  <si>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</si>
  <si>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</si>
  <si>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</si>
  <si>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</si>
  <si>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</si>
  <si>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</si>
  <si>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</si>
  <si>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</si>
  <si>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</si>
  <si>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</si>
  <si>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</si>
  <si>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</si>
  <si>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</si>
  <si>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</si>
  <si>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</si>
  <si>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</si>
  <si>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</si>
  <si>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</si>
  <si>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</si>
  <si>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</si>
  <si>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</si>
  <si>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</si>
  <si>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</si>
  <si>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</si>
  <si>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</si>
  <si>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</si>
  <si>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</si>
  <si>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</si>
  <si>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</si>
  <si>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</si>
  <si>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</si>
  <si>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</si>
  <si>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</si>
  <si>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</si>
  <si>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</si>
  <si>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</si>
  <si>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</si>
  <si>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</si>
  <si>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</si>
  <si>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</si>
  <si>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</si>
  <si>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</si>
  <si>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</si>
  <si>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</si>
  <si>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</si>
  <si>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</si>
  <si>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</si>
  <si>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</si>
  <si>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</si>
  <si>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</si>
  <si>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</si>
  <si>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</si>
  <si>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</si>
  <si>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</si>
  <si>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</si>
  <si>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</si>
  <si>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</si>
  <si>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</si>
  <si>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</si>
  <si>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</si>
  <si>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</si>
  <si>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</si>
  <si>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</si>
  <si>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</si>
  <si>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</si>
  <si>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</si>
  <si>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</si>
  <si>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</si>
  <si>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</si>
  <si>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</si>
  <si>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</si>
  <si>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</si>
  <si>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</si>
  <si>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</si>
  <si>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</si>
  <si>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</si>
  <si>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</si>
  <si>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</si>
  <si>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</si>
  <si>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</si>
  <si>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</si>
  <si>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</si>
  <si>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</si>
  <si>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</si>
  <si>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</si>
  <si>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</si>
  <si>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</si>
  <si>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</si>
  <si>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</si>
  <si>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</si>
  <si>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</si>
  <si>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</si>
  <si>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</si>
  <si>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</si>
  <si>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</si>
  <si>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</si>
  <si>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</si>
  <si>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</si>
  <si>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</si>
  <si>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</si>
  <si>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</si>
  <si>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</si>
  <si>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</si>
  <si>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</si>
  <si>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</si>
  <si>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</si>
  <si>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</si>
  <si>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</si>
  <si>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</si>
  <si>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</si>
  <si>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</si>
  <si>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</si>
  <si>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</si>
  <si>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</si>
  <si>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</si>
  <si>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</si>
  <si>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</si>
  <si>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</si>
  <si>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</si>
  <si>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</si>
  <si>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</si>
  <si>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</si>
  <si>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</si>
  <si>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</si>
  <si>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</si>
  <si>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</si>
  <si>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</si>
  <si>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</si>
  <si>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</si>
  <si>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</si>
  <si>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</si>
  <si>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</si>
  <si>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</si>
  <si>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</si>
  <si>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</si>
  <si>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</si>
  <si>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</si>
  <si>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</si>
  <si>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</si>
  <si>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</si>
  <si>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</si>
  <si>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</si>
  <si>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</si>
  <si>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</si>
  <si>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</si>
  <si>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</si>
  <si>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</si>
  <si>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</si>
  <si>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</si>
  <si>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</si>
  <si>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</si>
  <si>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</si>
  <si>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</si>
  <si>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</si>
  <si>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</si>
  <si>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</si>
  <si>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</si>
  <si>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</si>
  <si>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</si>
  <si>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</si>
  <si>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</si>
  <si>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</si>
  <si>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</si>
  <si>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</si>
  <si>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</si>
  <si>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</si>
  <si>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</si>
  <si>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</si>
  <si>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</si>
  <si>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</si>
  <si>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</si>
  <si>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</si>
  <si>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</si>
  <si>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</si>
  <si>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</si>
  <si>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</si>
  <si>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</si>
  <si>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</si>
  <si>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</si>
  <si>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</si>
  <si>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</si>
  <si>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</si>
  <si>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</si>
  <si>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</si>
  <si>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</si>
  <si>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</si>
  <si>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</si>
  <si>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</si>
  <si>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</si>
  <si>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</si>
  <si>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</si>
  <si>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</si>
  <si>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</si>
  <si>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</si>
  <si>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</si>
  <si>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</si>
  <si>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</si>
  <si>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</si>
  <si>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</si>
  <si>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</si>
  <si>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</si>
  <si>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</si>
  <si>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</si>
  <si>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</si>
  <si>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</si>
  <si>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</si>
  <si>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</si>
  <si>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</si>
  <si>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</si>
  <si>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</si>
  <si>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</si>
  <si>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</si>
  <si>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</si>
  <si>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</si>
  <si>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</si>
  <si>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</si>
  <si>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</si>
  <si>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</si>
  <si>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</si>
  <si>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</si>
  <si>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</si>
  <si>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</si>
  <si>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</si>
  <si>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</si>
  <si>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</si>
  <si>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</si>
  <si>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</si>
  <si>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</si>
  <si>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</si>
  <si>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</si>
  <si>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</si>
  <si>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</si>
  <si>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</si>
  <si>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</si>
  <si>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</si>
  <si>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</si>
  <si>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</si>
  <si>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</si>
  <si>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</si>
  <si>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</si>
  <si>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</si>
  <si>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</si>
  <si>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</si>
  <si>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</si>
  <si>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</si>
  <si>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</si>
  <si>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</si>
  <si>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</si>
  <si>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</si>
  <si>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</si>
  <si>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</si>
  <si>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</si>
  <si>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</si>
  <si>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</si>
  <si>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</si>
  <si>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</si>
  <si>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</si>
  <si>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</si>
  <si>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</si>
  <si>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</si>
  <si>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</si>
  <si>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</si>
  <si>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</si>
  <si>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</si>
  <si>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</si>
  <si>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</si>
  <si>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</si>
  <si>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</si>
  <si>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</si>
  <si>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</si>
  <si>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</si>
  <si>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</si>
  <si>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</si>
  <si>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</si>
  <si>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</si>
  <si>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</si>
  <si>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</si>
  <si>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</si>
  <si>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</si>
  <si>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</si>
  <si>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</si>
  <si>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</si>
  <si>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</si>
  <si>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</si>
  <si>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</si>
  <si>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</si>
  <si>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</si>
  <si>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</si>
  <si>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</si>
  <si>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</si>
  <si>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</si>
  <si>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</si>
  <si>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</si>
  <si>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</si>
  <si>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</si>
  <si>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</si>
  <si>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</si>
  <si>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</si>
  <si>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</si>
  <si>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</si>
  <si>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</si>
  <si>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</si>
  <si>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</si>
  <si>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</si>
  <si>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</si>
  <si>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</si>
  <si>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</si>
  <si>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</si>
  <si>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</si>
  <si>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</si>
  <si>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</si>
  <si>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</si>
  <si>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</si>
  <si>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</si>
  <si>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</si>
  <si>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</si>
  <si>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</si>
  <si>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</si>
  <si>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</si>
  <si>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</si>
  <si>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</si>
  <si>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</si>
  <si>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</si>
  <si>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</si>
  <si>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</si>
  <si>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</si>
  <si>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</si>
  <si>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</si>
  <si>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</si>
  <si>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</si>
  <si>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</si>
  <si>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</si>
  <si>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</si>
  <si>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</si>
  <si>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</si>
  <si>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</si>
  <si>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</si>
  <si>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</si>
  <si>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</si>
  <si>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</si>
  <si>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</si>
  <si>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</si>
  <si>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</si>
  <si>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</si>
  <si>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</si>
  <si>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</si>
  <si>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</si>
  <si>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</si>
  <si>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</si>
  <si>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</si>
  <si>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</si>
  <si>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</si>
  <si>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</si>
  <si>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</si>
  <si>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</si>
  <si>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</si>
  <si>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</si>
  <si>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</si>
  <si>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</si>
  <si>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</si>
  <si>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</si>
  <si>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</si>
  <si>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</si>
  <si>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</si>
  <si>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</si>
  <si>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</si>
  <si>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</si>
  <si>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</si>
  <si>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</si>
  <si>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</si>
  <si>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</si>
  <si>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</si>
  <si>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</si>
  <si>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</si>
  <si>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</si>
  <si>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</si>
  <si>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</si>
  <si>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</si>
  <si>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</si>
  <si>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</si>
  <si>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</si>
  <si>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</si>
  <si>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</si>
  <si>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</si>
  <si>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</si>
  <si>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</si>
  <si>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</si>
  <si>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</si>
  <si>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</si>
  <si>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</si>
  <si>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</si>
  <si>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</si>
  <si>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</si>
  <si>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</si>
  <si>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</si>
  <si>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</si>
  <si>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</si>
  <si>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</si>
  <si>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</si>
  <si>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</si>
  <si>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</si>
  <si>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</si>
  <si>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</si>
  <si>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</si>
  <si>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</si>
  <si>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</si>
  <si>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</si>
  <si>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</si>
  <si>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</si>
  <si>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</si>
  <si>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</si>
  <si>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</si>
  <si>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</si>
  <si>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</si>
  <si>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</si>
  <si>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</si>
  <si>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</si>
  <si>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</si>
  <si>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</si>
  <si>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</si>
  <si>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</si>
  <si>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</si>
  <si>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</si>
  <si>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</si>
  <si>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</si>
  <si>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</si>
  <si>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</si>
  <si>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</si>
  <si>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</si>
  <si>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</si>
  <si>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</si>
  <si>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</si>
  <si>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</si>
  <si>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</si>
  <si>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</si>
  <si>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</si>
  <si>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</si>
  <si>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</si>
  <si>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</si>
  <si>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</si>
  <si>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</si>
  <si>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</si>
  <si>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</si>
  <si>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</si>
  <si>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</si>
  <si>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</si>
  <si>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</si>
  <si>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</si>
  <si>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</si>
  <si>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</si>
  <si>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</si>
  <si>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</si>
  <si>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</si>
  <si>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</si>
  <si>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</si>
  <si>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</si>
  <si>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</si>
  <si>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</si>
  <si>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</si>
  <si>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</si>
  <si>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</si>
  <si>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</si>
  <si>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</si>
  <si>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</si>
  <si>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</si>
  <si>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</si>
  <si>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</si>
  <si>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</si>
  <si>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</si>
  <si>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</si>
  <si>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</si>
  <si>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</si>
  <si>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</si>
  <si>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</si>
  <si>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</si>
  <si>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</si>
  <si>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</si>
  <si>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</si>
  <si>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</si>
  <si>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</si>
  <si>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</si>
  <si>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</si>
  <si>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</si>
  <si>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</si>
  <si>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</si>
  <si>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</si>
  <si>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</si>
  <si>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</si>
  <si>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</si>
  <si>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</si>
  <si>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</si>
  <si>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</si>
  <si>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</si>
  <si>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</si>
  <si>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</si>
  <si>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</si>
  <si>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</si>
  <si>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</si>
  <si>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</si>
  <si>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</si>
  <si>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</si>
  <si>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</si>
  <si>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</si>
  <si>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</si>
  <si>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</si>
  <si>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</si>
  <si>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</si>
  <si>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</si>
  <si>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</si>
  <si>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</si>
  <si>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</si>
  <si>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</si>
  <si>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</si>
  <si>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</si>
  <si>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</si>
  <si>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</si>
  <si>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</si>
  <si>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</si>
  <si>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</si>
  <si>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</si>
  <si>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</si>
  <si>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</si>
  <si>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</si>
  <si>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</si>
  <si>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</si>
  <si>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</si>
  <si>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</si>
  <si>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</si>
  <si>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</si>
  <si>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</si>
  <si>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</si>
  <si>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</si>
  <si>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</si>
  <si>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</si>
  <si>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</si>
  <si>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</si>
  <si>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</si>
  <si>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</si>
  <si>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</si>
  <si>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</si>
  <si>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</si>
  <si>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</si>
  <si>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</si>
  <si>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</si>
  <si>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</si>
  <si>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</si>
  <si>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</si>
  <si>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</si>
  <si>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</si>
  <si>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</si>
  <si>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</si>
  <si>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</si>
  <si>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</si>
  <si>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</si>
  <si>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</si>
  <si>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</si>
  <si>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</si>
  <si>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</si>
  <si>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</si>
  <si>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</si>
  <si>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</si>
  <si>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</si>
  <si>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</si>
  <si>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</si>
  <si>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</si>
  <si>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</si>
  <si>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</si>
  <si>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</si>
  <si>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</si>
  <si>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</si>
  <si>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</si>
  <si>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</si>
  <si>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</si>
  <si>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</si>
  <si>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</si>
  <si>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</si>
  <si>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</si>
  <si>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</si>
  <si>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</si>
  <si>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</si>
  <si>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</si>
  <si>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</si>
  <si>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</si>
  <si>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</si>
  <si>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</si>
  <si>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</si>
  <si>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</si>
  <si>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</si>
  <si>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</si>
  <si>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</si>
  <si>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</si>
  <si>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</si>
  <si>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</si>
  <si>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</si>
  <si>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</si>
  <si>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</si>
  <si>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</si>
  <si>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</si>
  <si>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</si>
  <si>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</si>
  <si>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</si>
  <si>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</si>
  <si>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</si>
  <si>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</si>
  <si>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</si>
  <si>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</si>
  <si>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</si>
  <si>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</si>
  <si>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</si>
  <si>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</si>
  <si>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</si>
  <si>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</si>
  <si>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</si>
  <si>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</si>
  <si>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</si>
  <si>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</si>
  <si>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</si>
  <si>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</si>
  <si>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</si>
  <si>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</si>
  <si>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</si>
  <si>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</si>
  <si>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</si>
  <si>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</si>
  <si>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</si>
  <si>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</si>
  <si>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</si>
  <si>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</si>
  <si>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</si>
  <si>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</si>
  <si>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</si>
  <si>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</si>
  <si>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</si>
  <si>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</si>
  <si>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</si>
  <si>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</si>
  <si>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</si>
  <si>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</si>
  <si>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</si>
  <si>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</si>
  <si>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</si>
  <si>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</si>
  <si>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</si>
  <si>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</si>
  <si>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</si>
  <si>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</si>
  <si>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</si>
  <si>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</si>
  <si>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</si>
  <si>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</si>
  <si>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</si>
  <si>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</si>
  <si>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</si>
  <si>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</si>
  <si>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</si>
  <si>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</si>
  <si>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</si>
  <si>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</si>
  <si>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</si>
  <si>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</si>
  <si>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</si>
  <si>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</si>
  <si>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</si>
  <si>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</si>
  <si>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</si>
  <si>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</si>
  <si>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</si>
  <si>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</si>
  <si>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</si>
  <si>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</si>
  <si>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</si>
  <si>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</si>
  <si>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</si>
  <si>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</si>
  <si>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</si>
  <si>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</si>
  <si>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</si>
  <si>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</si>
  <si>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</si>
  <si>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</si>
  <si>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</si>
  <si>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</si>
  <si>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</si>
  <si>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</si>
  <si>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</si>
  <si>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</si>
  <si>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</si>
  <si>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</si>
  <si>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</si>
  <si>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</si>
  <si>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</si>
  <si>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</si>
  <si>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</si>
  <si>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</si>
  <si>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</si>
  <si>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</si>
  <si>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</si>
  <si>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</si>
  <si>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</si>
  <si>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</si>
  <si>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</si>
  <si>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</si>
  <si>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</si>
  <si>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</si>
  <si>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</si>
  <si>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</si>
  <si>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</si>
  <si>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</si>
  <si>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</si>
  <si>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</si>
  <si>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</si>
  <si>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</si>
  <si>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</si>
  <si>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</si>
  <si>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</si>
  <si>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</si>
  <si>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</si>
  <si>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</si>
  <si>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</si>
  <si>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</si>
  <si>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</si>
  <si>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</si>
  <si>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</si>
  <si>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</si>
  <si>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</si>
  <si>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</si>
  <si>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</si>
  <si>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</si>
  <si>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</si>
  <si>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</si>
  <si>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</si>
  <si>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</si>
  <si>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</si>
  <si>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</si>
  <si>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</si>
  <si>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</si>
  <si>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</si>
  <si>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</si>
  <si>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</si>
  <si>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</si>
  <si>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</si>
  <si>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</si>
  <si>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</si>
  <si>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</si>
  <si>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</si>
  <si>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</si>
  <si>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</si>
  <si>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</si>
  <si>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</si>
  <si>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</si>
  <si>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</si>
  <si>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</si>
  <si>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</si>
  <si>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</si>
  <si>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</si>
  <si>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</si>
  <si>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</si>
  <si>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</si>
  <si>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</si>
  <si>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</si>
  <si>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</si>
  <si>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</si>
  <si>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</si>
  <si>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</si>
  <si>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</si>
  <si>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</si>
  <si>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</si>
  <si>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</si>
  <si>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</si>
  <si>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</si>
  <si>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</si>
  <si>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</si>
  <si>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</si>
  <si>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</si>
  <si>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</si>
  <si>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</si>
  <si>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</si>
  <si>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</si>
  <si>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</si>
  <si>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</si>
  <si>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</si>
  <si>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</si>
  <si>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</si>
  <si>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</si>
  <si>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</si>
  <si>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</si>
  <si>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</si>
  <si>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</si>
  <si>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</si>
  <si>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</si>
  <si>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</si>
  <si>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</si>
  <si>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</si>
  <si>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</si>
  <si>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</si>
  <si>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</si>
  <si>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</si>
  <si>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</si>
  <si>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</si>
  <si>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</si>
  <si>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</si>
  <si>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</si>
  <si>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</si>
  <si>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</si>
  <si>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</si>
  <si>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</si>
  <si>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</si>
  <si>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</si>
  <si>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</si>
  <si>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</si>
  <si>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</si>
  <si>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</si>
  <si>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</si>
  <si>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</si>
  <si>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</si>
  <si>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</si>
  <si>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</si>
  <si>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</si>
  <si>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</si>
  <si>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</si>
  <si>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</si>
  <si>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</si>
  <si>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</si>
  <si>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</si>
  <si>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</si>
  <si>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</si>
  <si>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</si>
  <si>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</si>
  <si>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</si>
  <si>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</si>
  <si>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</si>
  <si>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</si>
  <si>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</si>
  <si>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</si>
  <si>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</si>
  <si>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</si>
  <si>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</si>
  <si>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</si>
  <si>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</si>
  <si>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</si>
  <si>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</si>
  <si>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</si>
  <si>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</si>
  <si>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</si>
  <si>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</si>
  <si>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</si>
  <si>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</si>
  <si>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</si>
  <si>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</si>
  <si>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</si>
  <si>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</si>
  <si>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</si>
  <si>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</si>
  <si>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</si>
  <si>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</si>
  <si>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</si>
  <si>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</si>
  <si>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</si>
  <si>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</si>
  <si>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</si>
  <si>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</si>
  <si>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</si>
  <si>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</si>
  <si>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</si>
  <si>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</si>
  <si>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</si>
  <si>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</si>
  <si>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</si>
  <si>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</si>
  <si>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</si>
  <si>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</si>
  <si>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</si>
  <si>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</si>
  <si>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</si>
  <si>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</si>
  <si>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</si>
  <si>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</si>
  <si>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</si>
  <si>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</si>
  <si>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</si>
  <si>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</si>
  <si>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</si>
  <si>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</si>
  <si>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</si>
  <si>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</si>
  <si>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</si>
  <si>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</si>
  <si>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</si>
  <si>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</si>
  <si>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</si>
  <si>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</si>
  <si>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</si>
  <si>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</si>
  <si>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</si>
  <si>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</si>
  <si>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</si>
  <si>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</si>
  <si>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</si>
  <si>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</si>
  <si>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</si>
  <si>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</si>
  <si>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</si>
  <si>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</si>
  <si>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</si>
  <si>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</si>
  <si>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</si>
  <si>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</si>
  <si>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</si>
  <si>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</si>
  <si>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</si>
  <si>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</si>
  <si>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</si>
  <si>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</si>
  <si>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</si>
  <si>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</si>
  <si>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</si>
  <si>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</si>
  <si>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</si>
  <si>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</si>
  <si>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</si>
  <si>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</si>
  <si>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</si>
  <si>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</si>
  <si>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</si>
  <si>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</si>
  <si>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</si>
  <si>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</si>
  <si>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</si>
  <si>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</si>
  <si>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</si>
  <si>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</si>
  <si>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</si>
  <si>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</si>
  <si>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</si>
  <si>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</si>
  <si>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</si>
  <si>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</si>
  <si>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</si>
  <si>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</si>
  <si>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</si>
  <si>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</si>
  <si>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</si>
  <si>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</si>
  <si>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</si>
  <si>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</si>
  <si>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</si>
  <si>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</si>
  <si>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</si>
  <si>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</si>
  <si>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</si>
  <si>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</si>
  <si>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</si>
  <si>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</si>
  <si>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</si>
  <si>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</si>
  <si>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</si>
  <si>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</si>
  <si>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</si>
  <si>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</si>
  <si>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</si>
  <si>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</si>
  <si>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</si>
  <si>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</si>
  <si>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</si>
  <si>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</si>
  <si>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</si>
  <si>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</si>
  <si>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</si>
  <si>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</si>
  <si>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</si>
  <si>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</si>
  <si>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</si>
  <si>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</si>
  <si>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</si>
  <si>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</si>
  <si>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</si>
  <si>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</si>
  <si>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</si>
  <si>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</si>
  <si>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</si>
  <si>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</si>
  <si>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</si>
  <si>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</si>
  <si>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</si>
  <si>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</si>
  <si>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</si>
  <si>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</si>
  <si>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</si>
  <si>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</si>
  <si>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</si>
  <si>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</si>
  <si>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</si>
  <si>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</si>
  <si>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</si>
  <si>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</si>
  <si>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</si>
  <si>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</si>
  <si>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</si>
  <si>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</si>
  <si>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</si>
  <si>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</si>
  <si>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</si>
  <si>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</si>
  <si>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</si>
  <si>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</si>
  <si>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</si>
  <si>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</si>
  <si>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</si>
  <si>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</si>
  <si>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</si>
  <si>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</si>
  <si>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</si>
  <si>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</si>
  <si>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</si>
  <si>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</si>
  <si>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</si>
  <si>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</si>
  <si>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</si>
  <si>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</si>
  <si>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</si>
  <si>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</si>
  <si>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</si>
  <si>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</si>
  <si>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</si>
  <si>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</si>
  <si>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</si>
  <si>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</si>
  <si>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</si>
  <si>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</si>
  <si>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</si>
  <si>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</si>
  <si>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</si>
  <si>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</si>
  <si>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</si>
  <si>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</si>
  <si>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</si>
  <si>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</si>
  <si>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</si>
  <si>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</si>
  <si>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</si>
  <si>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</si>
  <si>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</si>
  <si>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</si>
  <si>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</si>
  <si>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</si>
  <si>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</si>
  <si>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</si>
  <si>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</si>
  <si>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</si>
  <si>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</si>
  <si>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</si>
  <si>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</si>
  <si>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</si>
  <si>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</si>
  <si>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</si>
  <si>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</si>
  <si>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</si>
  <si>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</si>
  <si>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</si>
  <si>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</si>
  <si>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</si>
  <si>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</si>
  <si>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</si>
  <si>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</si>
  <si>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</si>
  <si>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</si>
  <si>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</si>
  <si>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</si>
  <si>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</si>
  <si>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</si>
  <si>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</si>
  <si>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</si>
  <si>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</si>
  <si>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</si>
  <si>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</si>
  <si>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</si>
  <si>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</si>
  <si>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</si>
  <si>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</si>
  <si>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</si>
  <si>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</si>
  <si>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</si>
  <si>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</si>
  <si>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</si>
  <si>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</si>
  <si>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</si>
  <si>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</si>
  <si>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</si>
  <si>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</si>
  <si>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</si>
  <si>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</si>
  <si>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</si>
  <si>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</si>
  <si>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</si>
  <si>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</si>
  <si>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</si>
  <si>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</si>
  <si>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</si>
  <si>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</si>
  <si>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</si>
  <si>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</si>
  <si>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</si>
  <si>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</si>
  <si>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</si>
  <si>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</si>
  <si>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</si>
  <si>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</si>
  <si>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</si>
  <si>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</si>
  <si>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</si>
  <si>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</si>
  <si>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</si>
  <si>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</si>
  <si>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</si>
  <si>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</si>
  <si>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</si>
  <si>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</si>
  <si>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</si>
  <si>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</si>
  <si>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</si>
  <si>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</si>
  <si>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</si>
  <si>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</si>
  <si>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</si>
  <si>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</si>
  <si>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</si>
  <si>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</si>
  <si>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</si>
  <si>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</si>
  <si>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</si>
  <si>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</si>
  <si>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</si>
  <si>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</si>
  <si>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</si>
  <si>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</si>
  <si>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</si>
  <si>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</si>
  <si>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</si>
  <si>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</si>
  <si>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</si>
  <si>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</si>
  <si>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</si>
  <si>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</si>
  <si>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</si>
  <si>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</si>
  <si>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</si>
  <si>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</si>
  <si>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</si>
  <si>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</si>
  <si>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</si>
  <si>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</si>
  <si>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</si>
  <si>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</si>
  <si>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</si>
  <si>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</si>
  <si>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</si>
  <si>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</si>
  <si>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</si>
  <si>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</si>
  <si>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</si>
  <si>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</si>
  <si>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</si>
  <si>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</si>
  <si>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</si>
  <si>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</si>
  <si>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</si>
  <si>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</si>
  <si>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</si>
  <si>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</si>
  <si>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</si>
  <si>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</si>
  <si>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</si>
  <si>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</si>
  <si>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</si>
  <si>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</si>
  <si>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</si>
  <si>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</si>
  <si>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</si>
  <si>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</si>
  <si>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</si>
  <si>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</si>
  <si>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</si>
  <si>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</si>
  <si>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</si>
  <si>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</si>
  <si>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</si>
  <si>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</si>
  <si>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</si>
  <si>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</si>
  <si>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</si>
  <si>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</si>
  <si>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</si>
  <si>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</si>
  <si>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</si>
  <si>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</si>
  <si>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</si>
  <si>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</si>
  <si>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</si>
  <si>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</si>
  <si>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</si>
  <si>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</si>
  <si>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</si>
  <si>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</si>
  <si>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</si>
  <si>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</si>
  <si>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</si>
  <si>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</si>
  <si>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</si>
  <si>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</si>
  <si>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</si>
  <si>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</si>
  <si>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</si>
  <si>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</si>
  <si>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</si>
  <si>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</si>
  <si>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</si>
  <si>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</si>
  <si>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</si>
  <si>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</si>
  <si>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</si>
  <si>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</si>
  <si>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</si>
  <si>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</si>
  <si>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</si>
  <si>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</si>
  <si>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</si>
  <si>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</si>
  <si>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</si>
  <si>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</si>
  <si>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</si>
  <si>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</si>
  <si>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</si>
  <si>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</si>
  <si>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</si>
  <si>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</si>
  <si>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</si>
  <si>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</si>
  <si>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</si>
  <si>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</si>
  <si>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</si>
  <si>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</si>
  <si>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</si>
  <si>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</si>
  <si>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</si>
  <si>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</si>
  <si>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</si>
  <si>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</si>
  <si>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</si>
  <si>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</si>
  <si>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</si>
  <si>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</si>
  <si>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</si>
  <si>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</si>
  <si>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</si>
  <si>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</si>
  <si>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</si>
  <si>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</si>
  <si>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</si>
  <si>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</si>
  <si>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</si>
  <si>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</si>
  <si>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</si>
  <si>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</si>
  <si>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</si>
  <si>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</si>
  <si>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</si>
  <si>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</si>
  <si>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</si>
  <si>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</si>
  <si>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</si>
  <si>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</si>
  <si>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</si>
  <si>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</si>
  <si>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</si>
  <si>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</si>
  <si>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</si>
  <si>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</si>
  <si>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</si>
  <si>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</si>
  <si>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</si>
  <si>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</si>
  <si>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</si>
  <si>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</si>
  <si>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</si>
  <si>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</si>
  <si>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</si>
  <si>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</si>
  <si>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</si>
  <si>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</si>
  <si>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</si>
  <si>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</si>
  <si>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</si>
  <si>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</si>
  <si>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</si>
  <si>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</si>
  <si>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</si>
  <si>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</si>
  <si>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</si>
  <si>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</si>
  <si>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</si>
  <si>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</si>
  <si>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</si>
  <si>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</si>
  <si>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</si>
  <si>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</si>
  <si>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</si>
  <si>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</si>
  <si>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</si>
  <si>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</si>
  <si>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</si>
  <si>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</si>
  <si>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</si>
  <si>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</si>
  <si>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</si>
  <si>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</si>
  <si>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</si>
  <si>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</si>
  <si>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</si>
  <si>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</si>
  <si>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</si>
  <si>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</si>
  <si>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</si>
  <si>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</si>
  <si>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</si>
  <si>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</si>
  <si>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</si>
  <si>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</si>
  <si>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</si>
  <si>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</si>
  <si>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</si>
  <si>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</si>
  <si>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</si>
  <si>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</si>
  <si>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</si>
  <si>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</si>
  <si>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</si>
  <si>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</si>
  <si>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</si>
  <si>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</si>
  <si>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</si>
  <si>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</si>
  <si>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</si>
  <si>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</si>
  <si>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</si>
  <si>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</si>
  <si>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</si>
  <si>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</si>
  <si>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</si>
  <si>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</si>
  <si>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</si>
  <si>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</si>
  <si>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</si>
  <si>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</si>
  <si>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</si>
  <si>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</si>
  <si>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</si>
  <si>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</si>
  <si>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</si>
  <si>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</si>
  <si>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</si>
  <si>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</si>
  <si>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</si>
  <si>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</si>
  <si>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</si>
  <si>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</si>
  <si>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</si>
  <si>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</si>
  <si>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</si>
  <si>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</si>
  <si>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</si>
  <si>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</si>
  <si>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</si>
  <si>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</si>
  <si>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</si>
  <si>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</si>
  <si>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</si>
  <si>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</si>
  <si>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</si>
  <si>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</si>
  <si>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</si>
  <si>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</si>
  <si>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</si>
  <si>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</si>
  <si>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</si>
  <si>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</si>
  <si>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</si>
  <si>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</si>
  <si>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</si>
  <si>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</si>
  <si>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</si>
  <si>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</si>
  <si>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</si>
  <si>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</si>
  <si>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</si>
  <si>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</si>
  <si>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</si>
  <si>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</si>
  <si>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</si>
  <si>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</si>
  <si>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</si>
  <si>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</si>
  <si>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</si>
  <si>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</si>
  <si>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</si>
  <si>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</si>
  <si>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</si>
  <si>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</si>
  <si>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</si>
  <si>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</si>
  <si>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</si>
  <si>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</si>
  <si>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</si>
  <si>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</si>
  <si>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</si>
  <si>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</si>
  <si>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</si>
  <si>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</si>
  <si>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</si>
  <si>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</si>
  <si>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</si>
  <si>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</si>
  <si>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</si>
  <si>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</si>
  <si>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</si>
  <si>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</si>
  <si>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</si>
  <si>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</si>
  <si>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</si>
  <si>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</si>
  <si>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</si>
  <si>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</si>
  <si>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</si>
  <si>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</si>
  <si>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</si>
  <si>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</si>
  <si>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</si>
  <si>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</si>
  <si>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</si>
  <si>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</si>
  <si>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</si>
  <si>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</si>
  <si>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</si>
  <si>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</si>
  <si>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</si>
  <si>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</si>
  <si>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</si>
  <si>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</si>
  <si>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</si>
  <si>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</si>
  <si>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</si>
  <si>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</si>
  <si>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</si>
  <si>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</si>
  <si>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</si>
  <si>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</si>
  <si>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</si>
  <si>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</si>
  <si>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</si>
  <si>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</si>
  <si>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</si>
  <si>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</si>
  <si>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</si>
  <si>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</si>
  <si>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</si>
  <si>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</si>
  <si>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</si>
  <si>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</si>
  <si>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</si>
  <si>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</si>
  <si>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</si>
  <si>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</si>
  <si>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</si>
  <si>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</si>
  <si>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</si>
  <si>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</si>
  <si>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</si>
  <si>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</si>
  <si>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</si>
  <si>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</si>
  <si>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</si>
  <si>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</si>
  <si>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</si>
  <si>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</si>
  <si>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</si>
  <si>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</si>
  <si>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</si>
  <si>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</si>
  <si>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</si>
  <si>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</si>
  <si>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</si>
  <si>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</si>
  <si>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</si>
  <si>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</si>
  <si>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</si>
  <si>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</si>
  <si>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</si>
  <si>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</si>
  <si>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</si>
  <si>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</si>
  <si>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</si>
  <si>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</si>
  <si>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</si>
  <si>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</si>
  <si>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</si>
  <si>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</si>
  <si>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</si>
  <si>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</si>
  <si>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</si>
  <si>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</si>
  <si>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</si>
  <si>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</si>
  <si>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</si>
  <si>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</si>
  <si>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</si>
  <si>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</si>
  <si>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</si>
  <si>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</si>
  <si>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</si>
  <si>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</si>
  <si>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</si>
  <si>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</si>
  <si>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</si>
  <si>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</si>
  <si>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</si>
  <si>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</si>
  <si>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</si>
  <si>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</si>
  <si>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</si>
  <si>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</si>
  <si>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</si>
  <si>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</si>
  <si>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</si>
  <si>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</si>
  <si>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</si>
  <si>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</si>
  <si>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</si>
  <si>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</si>
  <si>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</si>
  <si>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</si>
  <si>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</si>
  <si>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</si>
  <si>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</si>
  <si>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</si>
  <si>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</si>
  <si>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</si>
  <si>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</si>
  <si>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</si>
  <si>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</si>
  <si>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</si>
  <si>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</si>
  <si>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</si>
  <si>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</si>
  <si>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</si>
  <si>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</si>
  <si>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</si>
  <si>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</si>
  <si>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</si>
  <si>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</si>
  <si>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</si>
  <si>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</si>
  <si>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</si>
  <si>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</si>
  <si>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</si>
  <si>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</si>
  <si>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</si>
  <si>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</si>
  <si>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</si>
  <si>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</si>
  <si>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</si>
  <si>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</si>
  <si>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</si>
  <si>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</si>
  <si>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</si>
  <si>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</si>
  <si>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</si>
  <si>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</si>
  <si>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</si>
  <si>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</si>
  <si>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</si>
  <si>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</si>
  <si>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</si>
  <si>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</si>
  <si>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</si>
  <si>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</si>
  <si>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</si>
  <si>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</si>
  <si>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</si>
  <si>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</si>
  <si>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</si>
  <si>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</si>
  <si>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</si>
  <si>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</si>
  <si>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</si>
  <si>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</si>
  <si>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</si>
  <si>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</si>
  <si>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</si>
  <si>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</si>
  <si>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</si>
  <si>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</si>
  <si>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</si>
  <si>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</si>
  <si>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</si>
  <si>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</si>
  <si>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</si>
  <si>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</si>
  <si>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</si>
  <si>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</si>
  <si>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</si>
  <si>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</si>
  <si>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</si>
  <si>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</si>
  <si>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</si>
  <si>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</si>
  <si>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</si>
  <si>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</si>
  <si>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</si>
  <si>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</si>
  <si>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</si>
  <si>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</si>
  <si>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</si>
  <si>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</si>
  <si>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</si>
  <si>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</si>
  <si>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</si>
  <si>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</si>
  <si>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</si>
  <si>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</si>
  <si>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</si>
  <si>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</si>
  <si>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</si>
  <si>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</si>
  <si>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</si>
  <si>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</si>
  <si>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</si>
  <si>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</si>
  <si>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</si>
  <si>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</si>
  <si>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</si>
  <si>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</si>
  <si>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</si>
  <si>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</si>
  <si>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</si>
  <si>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</si>
  <si>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</si>
  <si>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</si>
  <si>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</si>
  <si>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</si>
  <si>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</si>
  <si>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</si>
  <si>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</si>
  <si>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</si>
  <si>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</si>
  <si>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</si>
  <si>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</si>
  <si>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</si>
  <si>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</si>
  <si>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</si>
  <si>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</si>
  <si>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</si>
  <si>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</si>
  <si>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</si>
  <si>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</si>
  <si>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</si>
  <si>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</si>
  <si>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</si>
  <si>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</si>
  <si>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</si>
  <si>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</si>
  <si>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</si>
  <si>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</si>
  <si>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</si>
  <si>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</si>
  <si>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</si>
  <si>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</si>
  <si>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</si>
  <si>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</si>
  <si>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</si>
  <si>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</si>
  <si>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</si>
  <si>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</si>
  <si>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</si>
  <si>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</si>
  <si>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</si>
  <si>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</si>
  <si>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</si>
  <si>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</si>
  <si>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</si>
  <si>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</si>
  <si>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</si>
  <si>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</si>
  <si>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</si>
  <si>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</si>
  <si>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</si>
  <si>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</si>
  <si>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</si>
  <si>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</si>
  <si>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</si>
  <si>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</si>
  <si>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</si>
  <si>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</si>
  <si>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</si>
  <si>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</si>
  <si>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</si>
  <si>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</si>
  <si>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</si>
  <si>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</si>
  <si>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</si>
  <si>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</si>
  <si>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</si>
  <si>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</si>
  <si>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</si>
  <si>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</si>
  <si>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</si>
  <si>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</si>
  <si>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</si>
  <si>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</si>
  <si>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</si>
  <si>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</si>
  <si>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</si>
  <si>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</si>
  <si>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</si>
  <si>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</si>
  <si>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</si>
  <si>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</si>
  <si>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</si>
  <si>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</si>
  <si>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</si>
  <si>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</si>
  <si>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</si>
  <si>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</si>
  <si>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</si>
  <si>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</si>
  <si>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</si>
  <si>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</si>
  <si>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</si>
  <si>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</si>
  <si>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</si>
  <si>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</si>
  <si>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</si>
  <si>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</si>
  <si>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</si>
  <si>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</si>
  <si>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</si>
  <si>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</si>
  <si>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</si>
  <si>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</si>
  <si>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</si>
  <si>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</si>
  <si>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</si>
  <si>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</si>
  <si>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</si>
  <si>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</si>
  <si>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</si>
  <si>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</si>
  <si>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</si>
  <si>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</si>
  <si>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</si>
  <si>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</si>
  <si>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</si>
  <si>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</si>
  <si>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</si>
  <si>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</si>
  <si>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</si>
  <si>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</si>
  <si>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</si>
  <si>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</si>
  <si>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</si>
  <si>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</si>
  <si>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</si>
  <si>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</si>
  <si>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</si>
  <si>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</si>
  <si>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</si>
  <si>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</si>
  <si>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</si>
  <si>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</si>
  <si>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</si>
  <si>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</si>
  <si>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</si>
  <si>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</si>
  <si>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</si>
  <si>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</si>
  <si>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</si>
  <si>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</si>
  <si>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</si>
  <si>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</si>
  <si>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</si>
  <si>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</si>
  <si>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</si>
  <si>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</si>
  <si>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</si>
  <si>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</si>
  <si>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</si>
  <si>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</si>
  <si>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</si>
  <si>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</si>
  <si>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</si>
  <si>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</si>
  <si>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</si>
  <si>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</si>
  <si>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</si>
  <si>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</si>
  <si>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</si>
  <si>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</si>
  <si>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</si>
  <si>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</si>
  <si>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</si>
  <si>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</si>
  <si>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</si>
  <si>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</si>
  <si>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</si>
  <si>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</si>
  <si>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</si>
  <si>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</si>
  <si>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</si>
  <si>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</si>
  <si>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</si>
  <si>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</si>
  <si>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</si>
  <si>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</si>
  <si>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</si>
  <si>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</si>
  <si>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</si>
  <si>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</si>
  <si>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</si>
  <si>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</si>
  <si>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</si>
  <si>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</si>
  <si>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</si>
  <si>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</si>
  <si>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</si>
  <si>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</si>
  <si>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</si>
  <si>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</si>
  <si>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</si>
  <si>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</si>
  <si>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</si>
  <si>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</si>
  <si>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</si>
  <si>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</si>
  <si>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</si>
  <si>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</si>
  <si>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</si>
  <si>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</si>
  <si>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</si>
  <si>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</si>
  <si>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</si>
  <si>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</si>
  <si>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</si>
  <si>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</si>
  <si>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</si>
  <si>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</si>
  <si>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</si>
  <si>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</si>
  <si>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</si>
  <si>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</si>
  <si>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</si>
  <si>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</si>
  <si>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</si>
  <si>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</si>
  <si>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</si>
  <si>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</si>
  <si>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</si>
  <si>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</si>
  <si>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</si>
  <si>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</si>
  <si>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</si>
  <si>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</si>
  <si>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</si>
  <si>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</si>
  <si>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</si>
  <si>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</si>
  <si>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</si>
  <si>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</si>
  <si>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</si>
  <si>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</si>
  <si>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</si>
  <si>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</si>
  <si>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</si>
  <si>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</si>
  <si>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</si>
  <si>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</si>
  <si>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</si>
  <si>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</si>
  <si>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</si>
  <si>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</si>
  <si>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</si>
  <si>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</si>
  <si>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</si>
  <si>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</si>
  <si>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</si>
  <si>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</si>
  <si>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</si>
  <si>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</si>
  <si>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</si>
  <si>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</si>
  <si>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</si>
  <si>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</si>
  <si>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</si>
  <si>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</si>
  <si>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</si>
  <si>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</si>
  <si>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</si>
  <si>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</si>
  <si>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</si>
  <si>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</si>
  <si>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</si>
  <si>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</si>
  <si>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</si>
  <si>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</si>
  <si>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</si>
  <si>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</si>
  <si>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</si>
  <si>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</si>
  <si>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</si>
  <si>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</si>
  <si>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</si>
  <si>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</si>
  <si>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</si>
  <si>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</si>
  <si>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</si>
  <si>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</si>
  <si>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</si>
  <si>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</si>
  <si>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</si>
  <si>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</si>
  <si>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</si>
  <si>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</si>
  <si>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</si>
  <si>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</si>
  <si>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</si>
  <si>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</si>
  <si>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</si>
  <si>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</si>
  <si>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</si>
  <si>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</si>
  <si>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</si>
  <si>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</si>
  <si>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</si>
  <si>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</si>
  <si>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</si>
  <si>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</si>
  <si>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</si>
  <si>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</si>
  <si>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</si>
  <si>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</si>
  <si>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</si>
  <si>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</si>
  <si>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</si>
  <si>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</si>
  <si>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</si>
  <si>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</si>
  <si>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</si>
  <si>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</si>
  <si>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</si>
  <si>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</si>
  <si>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</si>
  <si>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</si>
  <si>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</si>
  <si>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</si>
  <si>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</si>
  <si>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</si>
  <si>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</si>
  <si>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</si>
  <si>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</si>
  <si>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</si>
  <si>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</si>
  <si>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</si>
  <si>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</si>
  <si>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</si>
  <si>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</si>
  <si>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</si>
  <si>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</si>
  <si>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</si>
  <si>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</si>
  <si>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</si>
  <si>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</si>
  <si>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</si>
  <si>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</si>
  <si>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</si>
  <si>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</si>
  <si>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</si>
  <si>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</si>
  <si>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</si>
  <si>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</si>
  <si>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</si>
  <si>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</si>
  <si>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</si>
  <si>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</si>
  <si>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</si>
  <si>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</si>
  <si>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</si>
  <si>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</si>
  <si>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</si>
  <si>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</si>
  <si>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</si>
  <si>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</si>
  <si>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</si>
  <si>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</si>
  <si>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</si>
  <si>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</si>
  <si>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</si>
  <si>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</si>
  <si>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</si>
  <si>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</si>
  <si>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</si>
  <si>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</si>
  <si>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</si>
  <si>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</si>
  <si>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</si>
  <si>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</si>
  <si>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</si>
  <si>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</si>
  <si>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</si>
  <si>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</si>
  <si>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</si>
  <si>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</si>
  <si>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</si>
  <si>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</si>
  <si>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</si>
  <si>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</si>
  <si>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</si>
  <si>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</si>
  <si>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</si>
  <si>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</si>
  <si>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</si>
  <si>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</si>
  <si>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</si>
  <si>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</si>
  <si>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</si>
  <si>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</si>
  <si>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</si>
  <si>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</si>
  <si>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</si>
  <si>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</si>
  <si>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</si>
  <si>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</si>
  <si>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</si>
  <si>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</si>
  <si>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</si>
  <si>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</si>
  <si>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</si>
  <si>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</si>
  <si>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</si>
  <si>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</si>
  <si>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</si>
  <si>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</si>
  <si>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</si>
  <si>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</si>
  <si>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</si>
  <si>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</si>
  <si>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</si>
  <si>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</si>
  <si>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</si>
  <si>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</si>
  <si>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</si>
  <si>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</si>
  <si>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</si>
  <si>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</si>
  <si>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</si>
  <si>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</si>
  <si>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</si>
  <si>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</si>
  <si>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</si>
  <si>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</si>
  <si>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</si>
  <si>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</si>
  <si>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</si>
  <si>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</si>
  <si>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</si>
  <si>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</si>
  <si>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</si>
  <si>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</si>
  <si>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</si>
  <si>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</si>
  <si>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</si>
  <si>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</si>
  <si>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</si>
  <si>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</si>
  <si>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</si>
  <si>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</si>
  <si>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</si>
  <si>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</si>
  <si>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</si>
  <si>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</si>
  <si>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</si>
  <si>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</si>
  <si>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</si>
  <si>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</si>
  <si>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</si>
  <si>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</si>
  <si>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</si>
  <si>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</si>
  <si>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</si>
  <si>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</si>
  <si>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</si>
  <si>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</si>
  <si>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</si>
  <si>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</si>
  <si>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</si>
  <si>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</si>
  <si>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</si>
  <si>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</si>
  <si>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</si>
  <si>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ThermOmegaTech, Inc. </t>
  </si>
  <si>
    <t>Overall company level scope</t>
  </si>
  <si>
    <t>118072487</t>
  </si>
  <si>
    <t>DUNS</t>
  </si>
  <si>
    <t>353 Ivyland Rd Warminster, PA 18974</t>
  </si>
  <si>
    <t>Only appcliable to galvanized fittings, but this composes a nominal percentage of our product</t>
  </si>
  <si>
    <t>Necessary in galvanized fittings, but this composes a nominal percentage of our product</t>
  </si>
  <si>
    <t>This requirement is n/a to products procured from a majority of the supply chain</t>
  </si>
  <si>
    <t>Smelter list for this mineral came from a single supplier, for small percentage of product</t>
  </si>
  <si>
    <t xml:space="preserve">CMRT's and Email stating non-applicability </t>
  </si>
  <si>
    <t>See question A</t>
  </si>
  <si>
    <t>ThermOmegaTech  flows down US sourcing, mining and melting requiremetns to suppliers.</t>
  </si>
  <si>
    <t>Angela Pennington</t>
  </si>
  <si>
    <t>Compliance@thermomegatech.com</t>
  </si>
  <si>
    <t>877-379-8258</t>
  </si>
  <si>
    <t>Doug Snow</t>
  </si>
  <si>
    <t>VP of Production</t>
  </si>
  <si>
    <t>dsnow@thermomegatech.com</t>
  </si>
  <si>
    <t xml:space="preserve">877-379-8258 x227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</si>
</sst>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8" fillId="0" borderId="0">
      <protection locked="0"/>
    </xf>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C0221DD2-F108-4E02-89AE-4D365E3119B8}"/>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5C7C708D-B46A-4F1B-B976-1A1C2D4AA40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thermomega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snow@thermomega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2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25"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2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5"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25" customHeight="1">
      <c r="A34" s="296"/>
      <c r="B34" s="309"/>
      <c r="C34" s="303"/>
      <c r="D34" s="306"/>
      <c r="E34" s="294"/>
      <c r="F34" s="165" t="s">
        <v>64</v>
      </c>
      <c r="G34" s="25"/>
    </row>
    <row r="35" spans="1:7" ht="29.25"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DFE91B7-795B-4097-BADA-6A613B930F3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47D3927-0BA3-4418-AFC4-0F99F333D2B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Z10" sqref="Z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15870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15871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15872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15873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15860</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34" t="s">
        <v>15861</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t="s">
        <v>15862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15866</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15865</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E90F0AD-D914-4157-B262-F66550D57653}"/>
    <hyperlink ref="D20" r:id="rId4" xr:uid="{D2056BD2-940E-48F5-AB5F-F9B95D2A8E6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G15" sqref="G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772</v>
      </c>
      <c r="B5" s="182" t="str">
        <f ca="1">IF(LEN(A5)=0,"",INDEX('Smelter Look-up'!$A:$A,MATCH($A5,'Smelter Look-up'!$E:$E,0)))</f>
        <v>Tin</v>
      </c>
      <c r="C5" s="186" t="str">
        <f ca="1">IF(LEN(A5)=0,"",INDEX('Smelter Look-up'!$C:$C,MATCH($A5,'Smelter Look-up'!$E:$E,0)))</f>
        <v>Operaciones Metalurgicas S.A.</v>
      </c>
      <c r="D5" s="230"/>
      <c r="E5" s="182" t="str">
        <f ca="1">IF(ISERROR($V5),"",OFFSET('Smelter Look-up'!$D$4,$V5-4,0)&amp;"")</f>
        <v>BOLIVIA (PLURINATIONAL STATE OF)</v>
      </c>
      <c r="F5" s="182" t="str">
        <f ca="1">IF(ISERROR($V5),"",OFFSET('Smelter Look-up'!$E$4,$V5-4,0))</f>
        <v>CID001337</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Operaciones Metalurgicas S.A.</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499</v>
      </c>
      <c r="X5" s="227">
        <f t="shared" ref="X5" ca="1" si="0">IF(AND(C5="Smelter not listed",OR(LEN(D5)=0,LEN(E5)=0)),1,0)</f>
        <v>0</v>
      </c>
      <c r="AB5" s="228" t="str">
        <f t="shared" ref="AB5" ca="1" si="1">B5&amp;C5</f>
        <v>TinOperaciones Metalurgicas S.A.</v>
      </c>
    </row>
    <row r="6" spans="1:34" s="227" customFormat="1" ht="20.100000000000001" customHeight="1">
      <c r="A6" s="262" t="s">
        <v>768</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 ca="1">IF(C6="",NA(),IF(OR(C6="Smelter not listed",C6="Smelter not yet identified"),MATCH($B6&amp;$D6,'Smelter Look-up'!$J:$J,0),MATCH($B6&amp;$C6,'Smelter Look-up'!$J:$J,0)))</f>
        <v>487</v>
      </c>
      <c r="X6" s="227">
        <f t="shared" ref="X6:X37" ca="1" si="3">IF(AND(C6="Smelter not listed",OR(LEN(D6)=0,LEN(E6)=0)),1,0)</f>
        <v>0</v>
      </c>
      <c r="AB6" s="228" t="str">
        <f t="shared" ref="AB6:AB37" ca="1" si="4">B6&amp;C6</f>
        <v>TinMinsur</v>
      </c>
    </row>
    <row r="7" spans="1:34" s="227" customFormat="1" ht="20.100000000000001" customHeight="1">
      <c r="A7" s="262" t="s">
        <v>759</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100000000000001" customHeight="1">
      <c r="A8" s="262" t="s">
        <v>766</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474</v>
      </c>
      <c r="X8" s="227">
        <f t="shared" ca="1" si="3"/>
        <v>0</v>
      </c>
      <c r="AB8" s="228" t="str">
        <f t="shared" ca="1" si="4"/>
        <v>TinMalaysia Smelting Corporation (MSC)</v>
      </c>
    </row>
    <row r="9" spans="1:34" s="227" customFormat="1" ht="20.100000000000001" customHeight="1">
      <c r="A9" s="262" t="s">
        <v>767</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2"/>
        <v>BR</v>
      </c>
      <c r="T9" s="181" t="str">
        <f ca="1">IF(B9="","",IF(ISERROR(MATCH($J9,SorP!$B$1:$B$6226,0)),"",INDIRECT("'SorP'!$A$"&amp;MATCH($S9&amp;$J9,SorP!C:C,0))))</f>
        <v>BR-SP</v>
      </c>
      <c r="U9" s="201"/>
      <c r="V9" s="226">
        <f ca="1">IF(C9="",NA(),IF(OR(C9="Smelter not listed",C9="Smelter not yet identified"),MATCH($B9&amp;$D9,'Smelter Look-up'!$J:$J,0),MATCH($B9&amp;$C9,'Smelter Look-up'!$J:$J,0)))</f>
        <v>482</v>
      </c>
      <c r="X9" s="227">
        <f t="shared" ca="1" si="3"/>
        <v>0</v>
      </c>
      <c r="AB9" s="228" t="str">
        <f t="shared" ca="1" si="4"/>
        <v>TinMineracao Taboca S.A.</v>
      </c>
    </row>
    <row r="10" spans="1:34" s="227" customFormat="1" ht="20.100000000000001" customHeight="1">
      <c r="A10" s="262" t="s">
        <v>794</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100000000000001" customHeight="1">
      <c r="A11" s="262" t="s">
        <v>776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100000000000001" customHeight="1">
      <c r="A12" s="262" t="s">
        <v>782</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550</v>
      </c>
      <c r="X12" s="227">
        <f t="shared" ca="1" si="3"/>
        <v>0</v>
      </c>
      <c r="AB12" s="228" t="str">
        <f t="shared" ca="1" si="4"/>
        <v>TinTin Smelting Branch of Yunnan Tin Co., Ltd.</v>
      </c>
    </row>
    <row r="13" spans="1:34" s="227" customFormat="1" ht="20.100000000000001" customHeight="1">
      <c r="A13" s="262" t="s">
        <v>1801</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 ca="1">IF(C13="",NA(),IF(OR(C13="Smelter not listed",C13="Smelter not yet identified"),MATCH($B13&amp;$D13,'Smelter Look-up'!$J:$J,0),MATCH($B13&amp;$C13,'Smelter Look-up'!$J:$J,0)))</f>
        <v>405</v>
      </c>
      <c r="X13" s="227">
        <f t="shared" ca="1" si="3"/>
        <v>0</v>
      </c>
      <c r="AB13" s="228" t="str">
        <f t="shared" ca="1" si="4"/>
        <v>TinAurubis Beerse</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E7FF9B8-039A-400C-99B0-98432141E7D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ThermOmegaTech,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Overall company level scope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Angela Pennington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Compliance@thermomegatech.com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877-379-8258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Doug Snow</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dsnow@thermomegatech.com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Negovan</cp:lastModifiedBy>
  <cp:lastPrinted>2015-04-21T20:47:43Z</cp:lastPrinted>
  <dcterms:created xsi:type="dcterms:W3CDTF">2010-06-21T21:00:23Z</dcterms:created>
  <dcterms:modified xsi:type="dcterms:W3CDTF">2025-04-29T14:20:17Z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b9459423-8d39-4d3a-8856-0df77b8645a0_Enabled">
    <vt:lpwstr>true</vt:lpwstr>
  </property>
  <property fmtid="{D5CDD505-2E9C-101B-9397-08002B2CF9AE}" pid="6" name="MSIP_Label_b9459423-8d39-4d3a-8856-0df77b8645a0_SetDate">
    <vt:lpwstr>2025-04-28T14:11:13Z</vt:lpwstr>
  </property>
  <property fmtid="{D5CDD505-2E9C-101B-9397-08002B2CF9AE}" pid="7" name="MSIP_Label_b9459423-8d39-4d3a-8856-0df77b8645a0_Method">
    <vt:lpwstr>Standard</vt:lpwstr>
  </property>
  <property fmtid="{D5CDD505-2E9C-101B-9397-08002B2CF9AE}" pid="8" name="MSIP_Label_b9459423-8d39-4d3a-8856-0df77b8645a0_Name">
    <vt:lpwstr>General</vt:lpwstr>
  </property>
  <property fmtid="{D5CDD505-2E9C-101B-9397-08002B2CF9AE}" pid="9" name="MSIP_Label_b9459423-8d39-4d3a-8856-0df77b8645a0_SiteId">
    <vt:lpwstr>5676de92-503a-4b8a-9449-14c8d5f657dd</vt:lpwstr>
  </property>
  <property fmtid="{D5CDD505-2E9C-101B-9397-08002B2CF9AE}" pid="10" name="MSIP_Label_b9459423-8d39-4d3a-8856-0df77b8645a0_ActionId">
    <vt:lpwstr>cf607df6-94ea-4845-b8ef-202f5606309a</vt:lpwstr>
  </property>
  <property fmtid="{D5CDD505-2E9C-101B-9397-08002B2CF9AE}" pid="11" name="MSIP_Label_b9459423-8d39-4d3a-8856-0df77b8645a0_ContentBits">
    <vt:lpwstr>0</vt:lpwstr>
  </property>
  <property fmtid="{D5CDD505-2E9C-101B-9397-08002B2CF9AE}" pid="12" name="MSIP_Label_b9459423-8d39-4d3a-8856-0df77b8645a0_Tag">
    <vt:lpwstr>10, 3, 0, 1</vt:lpwstr>
  </property>
</Properties>
</file>